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8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Накопит.завтраки" sheetId="11" r:id="rId11"/>
    <sheet name="Накопит. обед" sheetId="12" r:id="rId12"/>
    <sheet name="Накопит.полдник" sheetId="13" r:id="rId13"/>
    <sheet name="Накопит.з+о" sheetId="14" r:id="rId14"/>
    <sheet name="Накопит.о+п" sheetId="15" r:id="rId15"/>
  </sheets>
  <definedNames>
    <definedName name="_GoBack" localSheetId="1">'2 день'!#REF!</definedName>
    <definedName name="_GoBack" localSheetId="3">'4 день'!$A$42</definedName>
    <definedName name="_GoBack" localSheetId="6">'7 день'!#REF!</definedName>
    <definedName name="_xlnm.Print_Area" localSheetId="11">'Накопит. обед'!$A$1:$P$32</definedName>
    <definedName name="_xlnm.Print_Area" localSheetId="13">'Накопит.з+о'!$A$1:$P$32</definedName>
    <definedName name="_xlnm.Print_Area" localSheetId="10">'Накопит.завтраки'!$A$1:$P$32</definedName>
    <definedName name="_xlnm.Print_Area" localSheetId="14">'Накопит.о+п'!$A$1:$P$34</definedName>
    <definedName name="_xlnm.Print_Area" localSheetId="12">'Накопит.полдник'!$A$1:$P$34</definedName>
  </definedNames>
  <calcPr fullCalcOnLoad="1"/>
</workbook>
</file>

<file path=xl/comments10.xml><?xml version="1.0" encoding="utf-8"?>
<comments xmlns="http://schemas.openxmlformats.org/spreadsheetml/2006/main">
  <authors>
    <author>Пользователь</author>
  </authors>
  <commentList>
    <comment ref="A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<sst xmlns="http://schemas.openxmlformats.org/spreadsheetml/2006/main" count="1140" uniqueCount="377">
  <si>
    <t>№ рецептуры</t>
  </si>
  <si>
    <t>Наименование блюд</t>
  </si>
  <si>
    <t>Выход готового блюда, г</t>
  </si>
  <si>
    <t>ТК</t>
  </si>
  <si>
    <t>5.Хлеб ржаной</t>
  </si>
  <si>
    <t>День 3</t>
  </si>
  <si>
    <t>День 6</t>
  </si>
  <si>
    <t>День 8</t>
  </si>
  <si>
    <t>День 1</t>
  </si>
  <si>
    <t>День 5</t>
  </si>
  <si>
    <t>День 10</t>
  </si>
  <si>
    <t>закладка</t>
  </si>
  <si>
    <t>4.Хлеб пшеничный</t>
  </si>
  <si>
    <t>День 2</t>
  </si>
  <si>
    <t>43-04</t>
  </si>
  <si>
    <t>масло растительное</t>
  </si>
  <si>
    <t>масло сливочное</t>
  </si>
  <si>
    <t>соль</t>
  </si>
  <si>
    <t>говядина</t>
  </si>
  <si>
    <t>хлеб пшеничный</t>
  </si>
  <si>
    <t>молоко</t>
  </si>
  <si>
    <t>сухари</t>
  </si>
  <si>
    <t xml:space="preserve">масло сливочное </t>
  </si>
  <si>
    <t xml:space="preserve">Масло растительное </t>
  </si>
  <si>
    <t>День 9</t>
  </si>
  <si>
    <t xml:space="preserve">соль йодированная </t>
  </si>
  <si>
    <t xml:space="preserve">морковь </t>
  </si>
  <si>
    <t xml:space="preserve">лук репчатый </t>
  </si>
  <si>
    <t>морковь</t>
  </si>
  <si>
    <t>сахар</t>
  </si>
  <si>
    <t>3.Макаронные издел. отварн.</t>
  </si>
  <si>
    <t xml:space="preserve">мука пшеничная </t>
  </si>
  <si>
    <t>4.Хлеб ржаной</t>
  </si>
  <si>
    <t xml:space="preserve">томат паста </t>
  </si>
  <si>
    <t>кислота лимонная</t>
  </si>
  <si>
    <t>творог</t>
  </si>
  <si>
    <t xml:space="preserve">Сахар </t>
  </si>
  <si>
    <t>Яйца</t>
  </si>
  <si>
    <t xml:space="preserve">Сухари </t>
  </si>
  <si>
    <t xml:space="preserve">Сметана </t>
  </si>
  <si>
    <t>яблоко</t>
  </si>
  <si>
    <t>ИТОГО</t>
  </si>
  <si>
    <t>соль йодированная</t>
  </si>
  <si>
    <t>5.Хлеб пшеничный</t>
  </si>
  <si>
    <t>мука пшеничная</t>
  </si>
  <si>
    <t>6.Хлеб ржаной</t>
  </si>
  <si>
    <t>лимон</t>
  </si>
  <si>
    <t>брутто</t>
  </si>
  <si>
    <t>нетто</t>
  </si>
  <si>
    <t>1.Запеканка из творога со сгущ. молоком</t>
  </si>
  <si>
    <t xml:space="preserve">Чай </t>
  </si>
  <si>
    <t>60/30</t>
  </si>
  <si>
    <t>593-04</t>
  </si>
  <si>
    <t>Соус №593(томатный)</t>
  </si>
  <si>
    <t>520-04</t>
  </si>
  <si>
    <t>Масло сливочное</t>
  </si>
  <si>
    <t>сметана</t>
  </si>
  <si>
    <t>томатная паста</t>
  </si>
  <si>
    <t>2.Омлет натуральный</t>
  </si>
  <si>
    <t xml:space="preserve">Яйцо </t>
  </si>
  <si>
    <t xml:space="preserve">Молоко </t>
  </si>
  <si>
    <t xml:space="preserve">Соль йодированная </t>
  </si>
  <si>
    <t>Сахар</t>
  </si>
  <si>
    <t>388-04</t>
  </si>
  <si>
    <t xml:space="preserve">хлеб пшеничный </t>
  </si>
  <si>
    <t>Молоко</t>
  </si>
  <si>
    <t xml:space="preserve">масло растительное </t>
  </si>
  <si>
    <t>крупа рисовая</t>
  </si>
  <si>
    <t>№</t>
  </si>
  <si>
    <t>Наименование</t>
  </si>
  <si>
    <t>итого</t>
  </si>
  <si>
    <t>факт</t>
  </si>
  <si>
    <t>% выполн</t>
  </si>
  <si>
    <t>Хлеб пшеничный</t>
  </si>
  <si>
    <t>Мука пшеничная</t>
  </si>
  <si>
    <t>Крупы, бобовые</t>
  </si>
  <si>
    <t>Макароные изделия</t>
  </si>
  <si>
    <t>Картофель</t>
  </si>
  <si>
    <t>Овощи свежие, зелень</t>
  </si>
  <si>
    <t>Фрукты свежие</t>
  </si>
  <si>
    <t>Фрукты сухие</t>
  </si>
  <si>
    <t xml:space="preserve"> Соки</t>
  </si>
  <si>
    <t xml:space="preserve">Мясо </t>
  </si>
  <si>
    <t>Цыплята</t>
  </si>
  <si>
    <t>Рыба</t>
  </si>
  <si>
    <t>Субпродукты</t>
  </si>
  <si>
    <t>Творог</t>
  </si>
  <si>
    <t>Сыр</t>
  </si>
  <si>
    <t>Сметана</t>
  </si>
  <si>
    <t>Масло растительное</t>
  </si>
  <si>
    <t>Яйцо</t>
  </si>
  <si>
    <t>Кондитерские изделия</t>
  </si>
  <si>
    <t>Какао</t>
  </si>
  <si>
    <t>Кофейный напиток</t>
  </si>
  <si>
    <t>лук репчатый</t>
  </si>
  <si>
    <t>День 4</t>
  </si>
  <si>
    <t>картофель</t>
  </si>
  <si>
    <t>Капуста белокач.</t>
  </si>
  <si>
    <t>Морковь</t>
  </si>
  <si>
    <t>Лук репчатый</t>
  </si>
  <si>
    <t>Томатное паста</t>
  </si>
  <si>
    <t>Лимонная кислота</t>
  </si>
  <si>
    <t xml:space="preserve">картофель </t>
  </si>
  <si>
    <t xml:space="preserve">цикорий-какао </t>
  </si>
  <si>
    <t xml:space="preserve">молоко </t>
  </si>
  <si>
    <t xml:space="preserve">сахар </t>
  </si>
  <si>
    <t xml:space="preserve">соль </t>
  </si>
  <si>
    <t xml:space="preserve">сухофрукты </t>
  </si>
  <si>
    <t xml:space="preserve">лимонная кислота </t>
  </si>
  <si>
    <t>6.Хлеб пшеничный</t>
  </si>
  <si>
    <t>7.Хлеб ржаной</t>
  </si>
  <si>
    <t>День 7</t>
  </si>
  <si>
    <t>461-04</t>
  </si>
  <si>
    <t>рыба (минтай)</t>
  </si>
  <si>
    <t>рыба (горбуша)</t>
  </si>
  <si>
    <t>томат паста</t>
  </si>
  <si>
    <t>Сухари</t>
  </si>
  <si>
    <t>Завтрак</t>
  </si>
  <si>
    <t>510-03</t>
  </si>
  <si>
    <t>150</t>
  </si>
  <si>
    <t>Соль йодированная</t>
  </si>
  <si>
    <t>бедро птицы</t>
  </si>
  <si>
    <t>Молоко или вода</t>
  </si>
  <si>
    <t>крупа пшеничная</t>
  </si>
  <si>
    <t>яйца</t>
  </si>
  <si>
    <t xml:space="preserve">мясо </t>
  </si>
  <si>
    <t>200</t>
  </si>
  <si>
    <t>2.Чай с сахаром и лимоном</t>
  </si>
  <si>
    <t>60</t>
  </si>
  <si>
    <t>100</t>
  </si>
  <si>
    <t>норма среднес.</t>
  </si>
  <si>
    <t>Сгущенное молоко:</t>
  </si>
  <si>
    <t>30</t>
  </si>
  <si>
    <t>20</t>
  </si>
  <si>
    <t>50</t>
  </si>
  <si>
    <t>4.Фрукты свежие яблоко</t>
  </si>
  <si>
    <t xml:space="preserve">макаронные изделия </t>
  </si>
  <si>
    <t>1.Салат из белокачанной капусты</t>
  </si>
  <si>
    <t>капуста</t>
  </si>
  <si>
    <t>лимонная кислота</t>
  </si>
  <si>
    <t>340-04</t>
  </si>
  <si>
    <t>4.Картофельное пюре</t>
  </si>
  <si>
    <t>2.каша молочный с крупой</t>
  </si>
  <si>
    <t>4.Булочка</t>
  </si>
  <si>
    <t>541-04</t>
  </si>
  <si>
    <t>капуста белокачанная</t>
  </si>
  <si>
    <t>соус № 587</t>
  </si>
  <si>
    <t>4.Какао на молоке витам</t>
  </si>
  <si>
    <t>5.Хлеб пшеничный йодиров.</t>
  </si>
  <si>
    <t>3.Компот из смеси сухофруктов</t>
  </si>
  <si>
    <t>Овощи консервированные</t>
  </si>
  <si>
    <t>соленые в т.ч томат паста</t>
  </si>
  <si>
    <t>145/5</t>
  </si>
  <si>
    <t>1.Зеленый горошек</t>
  </si>
  <si>
    <t>1. Сыр порционно</t>
  </si>
  <si>
    <t>Накопительная ведомость по продуктам (нетто) 7-11 лет (1-4 класс) завтрак</t>
  </si>
  <si>
    <t>зел горошек</t>
  </si>
  <si>
    <t>Свекла</t>
  </si>
  <si>
    <t>Обед</t>
  </si>
  <si>
    <t>138-04</t>
  </si>
  <si>
    <t>2. Суп картофельный с крупой</t>
  </si>
  <si>
    <t>картофельный</t>
  </si>
  <si>
    <t xml:space="preserve">рис </t>
  </si>
  <si>
    <t xml:space="preserve">5.Кофейный напиток на молоке </t>
  </si>
  <si>
    <t>кофейный</t>
  </si>
  <si>
    <t>40</t>
  </si>
  <si>
    <t>1. Икра свекольная</t>
  </si>
  <si>
    <t>свекла</t>
  </si>
  <si>
    <t>132-04</t>
  </si>
  <si>
    <t>2. Рассольник ленинградский</t>
  </si>
  <si>
    <t>200/5</t>
  </si>
  <si>
    <t>крупа</t>
  </si>
  <si>
    <t>огурцы соленые</t>
  </si>
  <si>
    <t>3.Омлет с сыром</t>
  </si>
  <si>
    <t>сыр</t>
  </si>
  <si>
    <t>6. Фрукты свежие</t>
  </si>
  <si>
    <t>50-16</t>
  </si>
  <si>
    <t>яйцо</t>
  </si>
  <si>
    <t>горошек зеленый</t>
  </si>
  <si>
    <t>139-04</t>
  </si>
  <si>
    <t>2.Суп картоф с бобовыми</t>
  </si>
  <si>
    <t>Фасоль или горох лущеный</t>
  </si>
  <si>
    <t>492-04</t>
  </si>
  <si>
    <t>3.Плов из птицы</t>
  </si>
  <si>
    <t>50/100</t>
  </si>
  <si>
    <t>мясо птицы (грудка)</t>
  </si>
  <si>
    <t xml:space="preserve">Крупа рисовая </t>
  </si>
  <si>
    <t xml:space="preserve">4. Сок </t>
  </si>
  <si>
    <t>7. Кондитерские изделия</t>
  </si>
  <si>
    <t xml:space="preserve">лук </t>
  </si>
  <si>
    <t>109-04</t>
  </si>
  <si>
    <t>2.Борщ  со сметаной</t>
  </si>
  <si>
    <t>Капуста свежая</t>
  </si>
  <si>
    <t xml:space="preserve">3.Биточки из говяд. </t>
  </si>
  <si>
    <t>Мясо</t>
  </si>
  <si>
    <t>4.Каша пшеничная вязкая</t>
  </si>
  <si>
    <t>чай</t>
  </si>
  <si>
    <t>7.Хлеб пшеничный</t>
  </si>
  <si>
    <t>8. Фрукты свежие</t>
  </si>
  <si>
    <t>155-04</t>
  </si>
  <si>
    <t>1.Суп  с клецками</t>
  </si>
  <si>
    <t>548-04</t>
  </si>
  <si>
    <t>Клецки</t>
  </si>
  <si>
    <t>Мясо говядина</t>
  </si>
  <si>
    <t>110</t>
  </si>
  <si>
    <t>1. Салат из моркови с черносливом</t>
  </si>
  <si>
    <t>чернослив</t>
  </si>
  <si>
    <t>2. Суп с крупой и  фрикадельками</t>
  </si>
  <si>
    <t>200/25</t>
  </si>
  <si>
    <t>Фрикадельки</t>
  </si>
  <si>
    <t>мясо говядины</t>
  </si>
  <si>
    <t>3.Сырники из творога</t>
  </si>
  <si>
    <t>молоко сгущенное</t>
  </si>
  <si>
    <t>44-13</t>
  </si>
  <si>
    <t>1.Салат из белокоч капусты и свеклы</t>
  </si>
  <si>
    <t>свекла отварная очищенная</t>
  </si>
  <si>
    <t>133-04</t>
  </si>
  <si>
    <t>2. Суп-лапша домашняя</t>
  </si>
  <si>
    <t>134-04</t>
  </si>
  <si>
    <t>2.Суп крестьянский с крупой</t>
  </si>
  <si>
    <t xml:space="preserve">3.Котлета из говяд. </t>
  </si>
  <si>
    <t>4.Макаронные издел. отварн.</t>
  </si>
  <si>
    <t>7.Фрукты свежие</t>
  </si>
  <si>
    <t xml:space="preserve">2.Щи из свеж.капус. с картофе </t>
  </si>
  <si>
    <t xml:space="preserve">капуста  </t>
  </si>
  <si>
    <t>337-13</t>
  </si>
  <si>
    <t>3.Рыба запеченная в омлете</t>
  </si>
  <si>
    <t>горбуша</t>
  </si>
  <si>
    <t>Накопительная ведомость по продуктам (нетто) 7-11 лет (1-4 класс) обед</t>
  </si>
  <si>
    <t>200/50</t>
  </si>
  <si>
    <t>2. Рассольник ленинградский со см</t>
  </si>
  <si>
    <t>Накопительная ведомость по продуктам (нетто) 7-11 лет (1-4 класс) полдник</t>
  </si>
  <si>
    <t>Полдник</t>
  </si>
  <si>
    <t>1.Напиток кисломолочный</t>
  </si>
  <si>
    <t>йогурт</t>
  </si>
  <si>
    <t xml:space="preserve">2. Булочка </t>
  </si>
  <si>
    <t>1.Котлеты из птицы</t>
  </si>
  <si>
    <t>мука</t>
  </si>
  <si>
    <t>1. Вареники ленивые со сметаной</t>
  </si>
  <si>
    <t>354,355-04</t>
  </si>
  <si>
    <t>Напиток кисломолочный</t>
  </si>
  <si>
    <t>167-13</t>
  </si>
  <si>
    <t>1.Каша рассыпчатая пшенная с фруктами</t>
  </si>
  <si>
    <t xml:space="preserve">крупа пшенная </t>
  </si>
  <si>
    <t>изюм</t>
  </si>
  <si>
    <t>яблоки свежие</t>
  </si>
  <si>
    <t>372-13</t>
  </si>
  <si>
    <t>1. Голубцы ленивые</t>
  </si>
  <si>
    <t>капуста белокочанная</t>
  </si>
  <si>
    <t>1.Салат Степной</t>
  </si>
  <si>
    <t>огурец соленый</t>
  </si>
  <si>
    <t>лим кисл</t>
  </si>
  <si>
    <t>2. Бутерброд с сыром</t>
  </si>
  <si>
    <t>150/5</t>
  </si>
  <si>
    <t>3. Кисель из сока</t>
  </si>
  <si>
    <t>сок</t>
  </si>
  <si>
    <t>крахмал</t>
  </si>
  <si>
    <t>200/15</t>
  </si>
  <si>
    <t>2.Напиток кисломолочный</t>
  </si>
  <si>
    <t>3.Хлеб пшеничный</t>
  </si>
  <si>
    <t>2. Салат из зеленого горошка</t>
  </si>
  <si>
    <t>3.Киселек</t>
  </si>
  <si>
    <t>3. Кондитерские изделия</t>
  </si>
  <si>
    <t>повидло</t>
  </si>
  <si>
    <t>Накопительная ведомость по продуктам (нетто) 7-11 лет (1-4 класс) завтрак и обед.</t>
  </si>
  <si>
    <t>Накопительная ведомость по продуктам (нетто) 7-11 лет (1-4 класс) обеда и полдника</t>
  </si>
  <si>
    <t xml:space="preserve">3. Сок </t>
  </si>
  <si>
    <t>150/40</t>
  </si>
  <si>
    <t>4.Каша ячневая вязкая</t>
  </si>
  <si>
    <t>крупа ячневая</t>
  </si>
  <si>
    <t>245-16</t>
  </si>
  <si>
    <t>426-13</t>
  </si>
  <si>
    <t>54-2хн-22</t>
  </si>
  <si>
    <t>курага</t>
  </si>
  <si>
    <t>54-1т</t>
  </si>
  <si>
    <t>54-3г</t>
  </si>
  <si>
    <t>54-5м</t>
  </si>
  <si>
    <t>54-32хн</t>
  </si>
  <si>
    <t>54-1о-22</t>
  </si>
  <si>
    <t>54-1г</t>
  </si>
  <si>
    <t>54-1з-22</t>
  </si>
  <si>
    <t>54-27к-22</t>
  </si>
  <si>
    <t>451+04</t>
  </si>
  <si>
    <t>54-10м-22</t>
  </si>
  <si>
    <t>2. Капуста тушенная с мясом</t>
  </si>
  <si>
    <t>3.Биточек из курицы</t>
  </si>
  <si>
    <t>54-23м-22</t>
  </si>
  <si>
    <t>3.Рыба запеченная</t>
  </si>
  <si>
    <t>90</t>
  </si>
  <si>
    <t>3.Сок</t>
  </si>
  <si>
    <t>3.Чай с лимоном</t>
  </si>
  <si>
    <t xml:space="preserve">2.Чай с сахаром </t>
  </si>
  <si>
    <t>Хлеб ржаной-пшеничный</t>
  </si>
  <si>
    <t>60/100</t>
  </si>
  <si>
    <t>2. Каша гречневая</t>
  </si>
  <si>
    <t>423-04</t>
  </si>
  <si>
    <t>50/50</t>
  </si>
  <si>
    <t>374-04</t>
  </si>
  <si>
    <t>2.Тефтели с соусом 2 вар</t>
  </si>
  <si>
    <t>60/50</t>
  </si>
  <si>
    <t xml:space="preserve">4.Капуста тушеная </t>
  </si>
  <si>
    <t>534-04</t>
  </si>
  <si>
    <t>масло подсолнечное</t>
  </si>
  <si>
    <t>438-04</t>
  </si>
  <si>
    <t>250</t>
  </si>
  <si>
    <t>25</t>
  </si>
  <si>
    <t>3.Фрукты свежие</t>
  </si>
  <si>
    <t>1.Салат из белокоч капусты с огурцом</t>
  </si>
  <si>
    <t>огурец</t>
  </si>
  <si>
    <t>52-22</t>
  </si>
  <si>
    <t>81-16</t>
  </si>
  <si>
    <t>68-22</t>
  </si>
  <si>
    <t>1.Салат из моркови по-корейски</t>
  </si>
  <si>
    <t>чеснок</t>
  </si>
  <si>
    <t>1.Салат из сборных овощей</t>
  </si>
  <si>
    <t>77-16</t>
  </si>
  <si>
    <t>помидоры свежие</t>
  </si>
  <si>
    <t>огурцы свежие</t>
  </si>
  <si>
    <t>1. Нарезка из свежих овощей</t>
  </si>
  <si>
    <t>437-04</t>
  </si>
  <si>
    <t>3.Гуляш</t>
  </si>
  <si>
    <t>200/10</t>
  </si>
  <si>
    <t>478-04</t>
  </si>
  <si>
    <t>1.Запеканка картофельная с мясом</t>
  </si>
  <si>
    <t>помидор</t>
  </si>
  <si>
    <t>116-22</t>
  </si>
  <si>
    <t>1.Салат из сырых овощей</t>
  </si>
  <si>
    <t>огурец свежий</t>
  </si>
  <si>
    <t>45-04</t>
  </si>
  <si>
    <t>1. Салат из квашеной капусты</t>
  </si>
  <si>
    <t>лук</t>
  </si>
  <si>
    <t>капуста квашеная</t>
  </si>
  <si>
    <t>54-22</t>
  </si>
  <si>
    <t>1.Салат из белокач кап с огу и кук</t>
  </si>
  <si>
    <t xml:space="preserve">кукуруза </t>
  </si>
  <si>
    <t>огурцы</t>
  </si>
  <si>
    <t>крупа гречневая</t>
  </si>
  <si>
    <t>4.Кисель из кураги</t>
  </si>
  <si>
    <t>Крахмал</t>
  </si>
  <si>
    <t>Соль</t>
  </si>
  <si>
    <t>2.Бефстроганов</t>
  </si>
  <si>
    <t>5.Компот из свежих фруктов</t>
  </si>
  <si>
    <t>2.Компот из свежих фруктов</t>
  </si>
  <si>
    <t>1. Огурец в нарезке</t>
  </si>
  <si>
    <t>2.Котлета рыбная</t>
  </si>
  <si>
    <t>3.Рагу овощное (3 вариант)</t>
  </si>
  <si>
    <t>4.Компот из кураги</t>
  </si>
  <si>
    <t>1.Рыба запеченная в омлете</t>
  </si>
  <si>
    <t>2.Чай с повидлом</t>
  </si>
  <si>
    <t>3.Хлеб ржаной</t>
  </si>
  <si>
    <t>2.Чай с молоком</t>
  </si>
  <si>
    <t>1.Салат из свеклы с зел горо</t>
  </si>
  <si>
    <t>2.Рыба тушенная в томате с овощ</t>
  </si>
  <si>
    <t>3.Картофель отварной</t>
  </si>
  <si>
    <t xml:space="preserve">4.Кофейный напиток на молоке </t>
  </si>
  <si>
    <t>1.Рагу овощное (3 вариант)</t>
  </si>
  <si>
    <t>1. Азу</t>
  </si>
  <si>
    <t>2.Компот из смеси сухофруктов</t>
  </si>
  <si>
    <t>5.Фрукты свежие</t>
  </si>
  <si>
    <t>130/20</t>
  </si>
  <si>
    <t>3. Хлеб пшеничный</t>
  </si>
  <si>
    <t>3.Запеканка из макарон с яб</t>
  </si>
  <si>
    <t>макароны</t>
  </si>
  <si>
    <t>яблоки</t>
  </si>
  <si>
    <t>рисовая</t>
  </si>
  <si>
    <t>130/40</t>
  </si>
  <si>
    <t>452-04</t>
  </si>
  <si>
    <t>2.Котлеты особые</t>
  </si>
  <si>
    <t>B1</t>
  </si>
  <si>
    <t>B2</t>
  </si>
  <si>
    <t>A</t>
  </si>
  <si>
    <t>C</t>
  </si>
  <si>
    <t>Ca</t>
  </si>
  <si>
    <t>Mg</t>
  </si>
  <si>
    <t>P</t>
  </si>
  <si>
    <t>Fe</t>
  </si>
  <si>
    <t xml:space="preserve"> птицы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</si>
</sst>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&quot; &quot;??/16"/>
    <numFmt numFmtId="177" formatCode="#&quot; &quot;???/???"/>
    <numFmt numFmtId="178" formatCode="[$-FC19]d\ mmmm\ yyyy\ &quot;г.&quot;"/>
    <numFmt numFmtId="179" formatCode="#&quot; &quot;?/4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,##0.00\ &quot;₽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8" fillId="0" borderId="18" xfId="0" applyFont="1" applyBorder="1" applyAlignment="1">
      <alignment vertical="top" wrapText="1"/>
    </xf>
    <xf numFmtId="49" fontId="59" fillId="0" borderId="16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48" fillId="0" borderId="0" xfId="0" applyNumberFormat="1" applyFont="1" applyAlignment="1">
      <alignment/>
    </xf>
    <xf numFmtId="49" fontId="0" fillId="0" borderId="17" xfId="0" applyNumberFormat="1" applyBorder="1" applyAlignment="1">
      <alignment vertical="top" wrapText="1"/>
    </xf>
    <xf numFmtId="49" fontId="0" fillId="0" borderId="17" xfId="0" applyNumberForma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58" fillId="0" borderId="12" xfId="0" applyFont="1" applyBorder="1" applyAlignment="1" quotePrefix="1">
      <alignment horizontal="left" vertical="top" wrapText="1"/>
    </xf>
    <xf numFmtId="0" fontId="59" fillId="0" borderId="2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2" fontId="62" fillId="0" borderId="23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vertical="top" wrapText="1"/>
    </xf>
    <xf numFmtId="0" fontId="62" fillId="0" borderId="12" xfId="0" applyFont="1" applyBorder="1" applyAlignment="1">
      <alignment horizontal="center" vertical="top" wrapText="1"/>
    </xf>
    <xf numFmtId="2" fontId="62" fillId="0" borderId="12" xfId="0" applyNumberFormat="1" applyFont="1" applyBorder="1" applyAlignment="1">
      <alignment horizontal="center" vertical="center" wrapText="1"/>
    </xf>
    <xf numFmtId="183" fontId="63" fillId="0" borderId="24" xfId="0" applyNumberFormat="1" applyFont="1" applyBorder="1" applyAlignment="1">
      <alignment horizontal="center" vertical="center" wrapText="1"/>
    </xf>
    <xf numFmtId="2" fontId="63" fillId="0" borderId="25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2" xfId="0" applyFont="1" applyBorder="1" applyAlignment="1" quotePrefix="1">
      <alignment horizontal="left" vertical="top" wrapText="1"/>
    </xf>
    <xf numFmtId="0" fontId="62" fillId="0" borderId="23" xfId="0" applyFont="1" applyBorder="1" applyAlignment="1">
      <alignment horizontal="center" vertical="top" wrapText="1"/>
    </xf>
    <xf numFmtId="0" fontId="62" fillId="0" borderId="23" xfId="0" applyFont="1" applyBorder="1" applyAlignment="1">
      <alignment vertical="top" wrapText="1"/>
    </xf>
    <xf numFmtId="0" fontId="62" fillId="0" borderId="26" xfId="0" applyFont="1" applyBorder="1" applyAlignment="1">
      <alignment vertical="top" wrapText="1"/>
    </xf>
    <xf numFmtId="183" fontId="63" fillId="0" borderId="27" xfId="0" applyNumberFormat="1" applyFont="1" applyBorder="1" applyAlignment="1">
      <alignment horizontal="center" vertical="center" wrapText="1"/>
    </xf>
    <xf numFmtId="0" fontId="63" fillId="0" borderId="28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  <xf numFmtId="0" fontId="63" fillId="0" borderId="15" xfId="0" applyFont="1" applyBorder="1" applyAlignment="1">
      <alignment vertical="top" wrapText="1"/>
    </xf>
    <xf numFmtId="0" fontId="62" fillId="0" borderId="12" xfId="0" applyFont="1" applyBorder="1" applyAlignment="1" quotePrefix="1">
      <alignment horizontal="center" vertical="top" wrapText="1"/>
    </xf>
    <xf numFmtId="181" fontId="63" fillId="0" borderId="24" xfId="0" applyNumberFormat="1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2" fontId="63" fillId="0" borderId="17" xfId="0" applyNumberFormat="1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/>
    </xf>
    <xf numFmtId="0" fontId="62" fillId="0" borderId="12" xfId="0" applyFont="1" applyBorder="1" applyAlignment="1" quotePrefix="1">
      <alignment horizontal="left" vertical="top" wrapText="1"/>
    </xf>
    <xf numFmtId="183" fontId="63" fillId="0" borderId="24" xfId="0" applyNumberFormat="1" applyFont="1" applyBorder="1" applyAlignment="1">
      <alignment horizontal="center" vertical="top" wrapText="1"/>
    </xf>
    <xf numFmtId="49" fontId="63" fillId="0" borderId="17" xfId="0" applyNumberFormat="1" applyFont="1" applyBorder="1" applyAlignment="1">
      <alignment horizontal="center" vertical="top" wrapText="1"/>
    </xf>
    <xf numFmtId="181" fontId="63" fillId="0" borderId="30" xfId="0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177" fontId="48" fillId="0" borderId="12" xfId="0" applyNumberFormat="1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2" fontId="60" fillId="0" borderId="17" xfId="0" applyNumberFormat="1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top" wrapText="1"/>
    </xf>
    <xf numFmtId="0" fontId="28" fillId="0" borderId="12" xfId="0" applyFont="1" applyBorder="1" applyAlignment="1" quotePrefix="1">
      <alignment horizontal="left" vertical="top" wrapText="1"/>
    </xf>
    <xf numFmtId="0" fontId="59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top" wrapText="1"/>
    </xf>
    <xf numFmtId="0" fontId="62" fillId="0" borderId="25" xfId="0" applyFont="1" applyBorder="1" applyAlignment="1">
      <alignment horizontal="center" vertical="top" wrapText="1"/>
    </xf>
    <xf numFmtId="0" fontId="62" fillId="0" borderId="25" xfId="0" applyFont="1" applyBorder="1" applyAlignment="1">
      <alignment vertical="top" wrapText="1"/>
    </xf>
    <xf numFmtId="0" fontId="0" fillId="0" borderId="0" xfId="0" applyAlignment="1">
      <alignment/>
    </xf>
    <xf numFmtId="0" fontId="60" fillId="0" borderId="23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49" fontId="48" fillId="0" borderId="23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60" fillId="0" borderId="12" xfId="0" applyNumberFormat="1" applyFont="1" applyBorder="1" applyAlignment="1">
      <alignment horizontal="center" vertical="top" wrapText="1"/>
    </xf>
    <xf numFmtId="0" fontId="58" fillId="0" borderId="26" xfId="0" applyFont="1" applyBorder="1" applyAlignment="1" quotePrefix="1">
      <alignment horizontal="left" vertical="top" wrapText="1"/>
    </xf>
    <xf numFmtId="0" fontId="63" fillId="0" borderId="0" xfId="0" applyFont="1" applyAlignment="1">
      <alignment/>
    </xf>
    <xf numFmtId="49" fontId="60" fillId="0" borderId="12" xfId="0" applyNumberFormat="1" applyFont="1" applyBorder="1" applyAlignment="1" quotePrefix="1">
      <alignment horizontal="center" vertical="top" wrapText="1"/>
    </xf>
    <xf numFmtId="49" fontId="60" fillId="0" borderId="23" xfId="0" applyNumberFormat="1" applyFont="1" applyBorder="1" applyAlignment="1">
      <alignment horizontal="center" vertical="top" wrapText="1"/>
    </xf>
    <xf numFmtId="0" fontId="58" fillId="0" borderId="28" xfId="0" applyFont="1" applyBorder="1" applyAlignment="1" quotePrefix="1">
      <alignment horizontal="left" vertical="top" wrapText="1"/>
    </xf>
    <xf numFmtId="0" fontId="58" fillId="0" borderId="28" xfId="0" applyFont="1" applyBorder="1" applyAlignment="1">
      <alignment vertical="top" wrapText="1"/>
    </xf>
    <xf numFmtId="0" fontId="60" fillId="0" borderId="26" xfId="0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177" fontId="48" fillId="0" borderId="12" xfId="0" applyNumberFormat="1" applyFont="1" applyBorder="1" applyAlignment="1">
      <alignment horizontal="center" vertical="top" wrapText="1"/>
    </xf>
    <xf numFmtId="0" fontId="60" fillId="0" borderId="28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26" xfId="0" applyFont="1" applyBorder="1" applyAlignment="1">
      <alignment vertical="top" wrapText="1"/>
    </xf>
    <xf numFmtId="49" fontId="48" fillId="0" borderId="23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top" wrapText="1"/>
    </xf>
    <xf numFmtId="0" fontId="58" fillId="0" borderId="12" xfId="0" applyFont="1" applyBorder="1" applyAlignment="1" quotePrefix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58" fillId="0" borderId="26" xfId="0" applyFont="1" applyBorder="1" applyAlignment="1">
      <alignment horizontal="left" vertical="top" wrapText="1"/>
    </xf>
    <xf numFmtId="0" fontId="60" fillId="0" borderId="23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49" fontId="48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48" fillId="0" borderId="12" xfId="0" applyNumberFormat="1" applyFont="1" applyBorder="1" applyAlignment="1" quotePrefix="1">
      <alignment horizontal="center" vertical="top" wrapText="1"/>
    </xf>
    <xf numFmtId="0" fontId="58" fillId="0" borderId="10" xfId="0" applyFont="1" applyBorder="1" applyAlignment="1" quotePrefix="1">
      <alignment horizontal="left" vertical="top" wrapText="1"/>
    </xf>
    <xf numFmtId="49" fontId="48" fillId="0" borderId="12" xfId="0" applyNumberFormat="1" applyFont="1" applyBorder="1" applyAlignment="1">
      <alignment horizontal="center" vertical="top" wrapText="1"/>
    </xf>
    <xf numFmtId="49" fontId="48" fillId="0" borderId="23" xfId="0" applyNumberFormat="1" applyFont="1" applyBorder="1" applyAlignment="1">
      <alignment horizontal="center" vertical="top" wrapText="1"/>
    </xf>
    <xf numFmtId="0" fontId="28" fillId="0" borderId="23" xfId="0" applyFont="1" applyBorder="1" applyAlignment="1">
      <alignment vertical="top" wrapText="1"/>
    </xf>
    <xf numFmtId="181" fontId="63" fillId="0" borderId="32" xfId="0" applyNumberFormat="1" applyFont="1" applyBorder="1" applyAlignment="1">
      <alignment horizontal="center" vertical="top" wrapText="1"/>
    </xf>
    <xf numFmtId="2" fontId="63" fillId="0" borderId="32" xfId="0" applyNumberFormat="1" applyFont="1" applyBorder="1" applyAlignment="1">
      <alignment horizontal="center" vertical="top" wrapText="1"/>
    </xf>
    <xf numFmtId="2" fontId="63" fillId="0" borderId="32" xfId="0" applyNumberFormat="1" applyFont="1" applyBorder="1" applyAlignment="1">
      <alignment horizontal="center" vertical="center" wrapText="1"/>
    </xf>
    <xf numFmtId="2" fontId="63" fillId="0" borderId="33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2" xfId="0" applyFont="1" applyBorder="1" applyAlignment="1" quotePrefix="1">
      <alignment horizontal="left" vertical="top" wrapText="1"/>
    </xf>
    <xf numFmtId="0" fontId="62" fillId="0" borderId="28" xfId="0" applyFont="1" applyBorder="1" applyAlignment="1">
      <alignment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25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25" xfId="0" applyFont="1" applyBorder="1" applyAlignment="1">
      <alignment/>
    </xf>
    <xf numFmtId="2" fontId="65" fillId="0" borderId="25" xfId="0" applyNumberFormat="1" applyFont="1" applyBorder="1" applyAlignment="1">
      <alignment/>
    </xf>
    <xf numFmtId="0" fontId="0" fillId="0" borderId="29" xfId="0" applyBorder="1" applyAlignment="1">
      <alignment horizontal="center" vertical="top" wrapText="1"/>
    </xf>
    <xf numFmtId="49" fontId="63" fillId="0" borderId="13" xfId="0" applyNumberFormat="1" applyFont="1" applyBorder="1" applyAlignment="1">
      <alignment horizontal="center" vertical="top" wrapText="1"/>
    </xf>
    <xf numFmtId="181" fontId="63" fillId="0" borderId="34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181" fontId="0" fillId="0" borderId="17" xfId="0" applyNumberFormat="1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183" fontId="0" fillId="0" borderId="12" xfId="0" applyNumberFormat="1" applyFont="1" applyBorder="1" applyAlignment="1">
      <alignment horizontal="center" vertical="top" wrapText="1"/>
    </xf>
    <xf numFmtId="183" fontId="0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/>
    </xf>
    <xf numFmtId="0" fontId="61" fillId="0" borderId="17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60" fillId="0" borderId="12" xfId="0" applyFont="1" applyBorder="1" applyAlignment="1" quotePrefix="1">
      <alignment horizontal="center" vertical="top" wrapText="1"/>
    </xf>
    <xf numFmtId="49" fontId="0" fillId="0" borderId="13" xfId="0" applyNumberFormat="1" applyBorder="1" applyAlignment="1">
      <alignment vertical="top" wrapText="1"/>
    </xf>
    <xf numFmtId="0" fontId="62" fillId="0" borderId="13" xfId="0" applyFont="1" applyBorder="1" applyAlignment="1">
      <alignment horizontal="center" vertical="center" wrapText="1"/>
    </xf>
    <xf numFmtId="0" fontId="63" fillId="0" borderId="26" xfId="0" applyFont="1" applyBorder="1" applyAlignment="1">
      <alignment vertical="top" wrapText="1"/>
    </xf>
    <xf numFmtId="0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181" fontId="0" fillId="0" borderId="13" xfId="0" applyNumberFormat="1" applyFont="1" applyBorder="1" applyAlignment="1">
      <alignment vertical="top" wrapText="1"/>
    </xf>
    <xf numFmtId="0" fontId="48" fillId="0" borderId="29" xfId="0" applyFont="1" applyBorder="1" applyAlignment="1">
      <alignment horizontal="center" vertical="top" wrapText="1"/>
    </xf>
    <xf numFmtId="177" fontId="48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 quotePrefix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48" fillId="0" borderId="19" xfId="0" applyNumberFormat="1" applyFont="1" applyBorder="1" applyAlignment="1">
      <alignment horizontal="center" vertical="top" wrapText="1"/>
    </xf>
    <xf numFmtId="2" fontId="48" fillId="0" borderId="35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31" xfId="0" applyNumberFormat="1" applyFont="1" applyBorder="1" applyAlignment="1">
      <alignment horizontal="center" vertical="top" wrapText="1"/>
    </xf>
    <xf numFmtId="181" fontId="0" fillId="0" borderId="13" xfId="0" applyNumberFormat="1" applyFont="1" applyBorder="1" applyAlignment="1">
      <alignment horizontal="center" vertical="top" wrapText="1"/>
    </xf>
    <xf numFmtId="184" fontId="0" fillId="0" borderId="12" xfId="0" applyNumberFormat="1" applyFont="1" applyBorder="1" applyAlignment="1">
      <alignment horizontal="center" vertical="top" wrapText="1"/>
    </xf>
    <xf numFmtId="183" fontId="0" fillId="0" borderId="23" xfId="0" applyNumberFormat="1" applyFont="1" applyBorder="1" applyAlignment="1">
      <alignment horizontal="center" vertical="top" wrapText="1"/>
    </xf>
    <xf numFmtId="181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0" fillId="0" borderId="12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183" fontId="63" fillId="0" borderId="23" xfId="0" applyNumberFormat="1" applyFont="1" applyBorder="1" applyAlignment="1">
      <alignment horizontal="center" vertical="center" wrapText="1"/>
    </xf>
    <xf numFmtId="2" fontId="63" fillId="0" borderId="23" xfId="0" applyNumberFormat="1" applyFont="1" applyBorder="1" applyAlignment="1">
      <alignment horizontal="center" vertical="center" wrapText="1"/>
    </xf>
    <xf numFmtId="0" fontId="60" fillId="0" borderId="21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49" fontId="62" fillId="0" borderId="21" xfId="0" applyNumberFormat="1" applyFont="1" applyBorder="1" applyAlignment="1">
      <alignment horizontal="center" vertical="center" wrapText="1"/>
    </xf>
    <xf numFmtId="183" fontId="63" fillId="0" borderId="21" xfId="0" applyNumberFormat="1" applyFont="1" applyBorder="1" applyAlignment="1">
      <alignment horizontal="center" vertical="center" wrapText="1"/>
    </xf>
    <xf numFmtId="2" fontId="63" fillId="0" borderId="21" xfId="0" applyNumberFormat="1" applyFont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center" vertical="center" wrapText="1"/>
    </xf>
    <xf numFmtId="2" fontId="63" fillId="0" borderId="33" xfId="0" applyNumberFormat="1" applyFont="1" applyBorder="1" applyAlignment="1">
      <alignment horizontal="center" vertical="top" wrapText="1"/>
    </xf>
    <xf numFmtId="0" fontId="65" fillId="0" borderId="25" xfId="0" applyNumberFormat="1" applyFont="1" applyBorder="1" applyAlignment="1">
      <alignment horizontal="center"/>
    </xf>
    <xf numFmtId="1" fontId="65" fillId="0" borderId="25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0" fillId="0" borderId="13" xfId="0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0" fontId="48" fillId="0" borderId="37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8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center" vertical="top" wrapText="1"/>
    </xf>
    <xf numFmtId="0" fontId="61" fillId="0" borderId="13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2" fontId="60" fillId="0" borderId="13" xfId="0" applyNumberFormat="1" applyFont="1" applyBorder="1" applyAlignment="1">
      <alignment horizontal="center" vertical="top" wrapText="1"/>
    </xf>
    <xf numFmtId="0" fontId="62" fillId="0" borderId="37" xfId="0" applyFont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0" fontId="65" fillId="0" borderId="38" xfId="0" applyFont="1" applyBorder="1" applyAlignment="1">
      <alignment/>
    </xf>
    <xf numFmtId="0" fontId="64" fillId="0" borderId="39" xfId="0" applyFont="1" applyBorder="1" applyAlignment="1">
      <alignment/>
    </xf>
    <xf numFmtId="0" fontId="65" fillId="0" borderId="39" xfId="0" applyFont="1" applyBorder="1" applyAlignment="1">
      <alignment/>
    </xf>
    <xf numFmtId="0" fontId="65" fillId="0" borderId="38" xfId="0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2" fontId="65" fillId="0" borderId="38" xfId="0" applyNumberFormat="1" applyFont="1" applyBorder="1" applyAlignment="1">
      <alignment/>
    </xf>
    <xf numFmtId="1" fontId="65" fillId="0" borderId="38" xfId="0" applyNumberFormat="1" applyFont="1" applyBorder="1" applyAlignment="1">
      <alignment horizontal="center"/>
    </xf>
    <xf numFmtId="0" fontId="65" fillId="0" borderId="25" xfId="0" applyFont="1" applyBorder="1" applyAlignment="1">
      <alignment horizontal="left"/>
    </xf>
    <xf numFmtId="0" fontId="62" fillId="0" borderId="13" xfId="0" applyFont="1" applyBorder="1" applyAlignment="1">
      <alignment horizontal="left" vertical="top" wrapText="1"/>
    </xf>
    <xf numFmtId="0" fontId="62" fillId="0" borderId="40" xfId="0" applyFont="1" applyBorder="1" applyAlignment="1">
      <alignment horizontal="center" vertical="top" wrapText="1"/>
    </xf>
    <xf numFmtId="0" fontId="62" fillId="0" borderId="40" xfId="0" applyFont="1" applyBorder="1" applyAlignment="1">
      <alignment vertical="top" wrapText="1"/>
    </xf>
    <xf numFmtId="49" fontId="48" fillId="0" borderId="40" xfId="0" applyNumberFormat="1" applyFont="1" applyBorder="1" applyAlignment="1">
      <alignment horizontal="center" vertical="center" wrapText="1"/>
    </xf>
    <xf numFmtId="183" fontId="0" fillId="0" borderId="40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41" xfId="0" applyFont="1" applyBorder="1" applyAlignment="1">
      <alignment vertical="top" wrapText="1"/>
    </xf>
    <xf numFmtId="49" fontId="48" fillId="0" borderId="40" xfId="0" applyNumberFormat="1" applyFont="1" applyBorder="1" applyAlignment="1">
      <alignment horizontal="center" vertical="top" wrapText="1"/>
    </xf>
    <xf numFmtId="0" fontId="60" fillId="0" borderId="40" xfId="0" applyFont="1" applyBorder="1" applyAlignment="1">
      <alignment horizontal="center" vertical="top" wrapText="1"/>
    </xf>
    <xf numFmtId="183" fontId="0" fillId="0" borderId="40" xfId="0" applyNumberFormat="1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0" fontId="63" fillId="0" borderId="29" xfId="0" applyFont="1" applyBorder="1" applyAlignment="1">
      <alignment vertical="top" wrapText="1"/>
    </xf>
    <xf numFmtId="2" fontId="65" fillId="0" borderId="38" xfId="0" applyNumberFormat="1" applyFont="1" applyBorder="1" applyAlignment="1">
      <alignment horizontal="center"/>
    </xf>
    <xf numFmtId="0" fontId="6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63" fillId="0" borderId="28" xfId="0" applyFont="1" applyBorder="1" applyAlignment="1" quotePrefix="1">
      <alignment horizontal="left" vertical="top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Alignment="1">
      <alignment/>
    </xf>
    <xf numFmtId="0" fontId="63" fillId="0" borderId="29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center" vertical="top" wrapText="1"/>
    </xf>
    <xf numFmtId="49" fontId="63" fillId="0" borderId="12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63" fillId="0" borderId="17" xfId="0" applyFont="1" applyBorder="1" applyAlignment="1">
      <alignment/>
    </xf>
    <xf numFmtId="49" fontId="62" fillId="0" borderId="17" xfId="0" applyNumberFormat="1" applyFont="1" applyBorder="1" applyAlignment="1">
      <alignment horizontal="center"/>
    </xf>
    <xf numFmtId="0" fontId="63" fillId="0" borderId="12" xfId="0" applyFont="1" applyBorder="1" applyAlignment="1">
      <alignment/>
    </xf>
    <xf numFmtId="0" fontId="62" fillId="0" borderId="17" xfId="0" applyFont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49" fontId="63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9" fontId="63" fillId="0" borderId="12" xfId="0" applyNumberFormat="1" applyFont="1" applyBorder="1" applyAlignment="1">
      <alignment/>
    </xf>
    <xf numFmtId="49" fontId="62" fillId="0" borderId="12" xfId="0" applyNumberFormat="1" applyFont="1" applyBorder="1" applyAlignment="1">
      <alignment/>
    </xf>
    <xf numFmtId="0" fontId="69" fillId="0" borderId="12" xfId="0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82" fontId="0" fillId="0" borderId="12" xfId="0" applyNumberFormat="1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/>
    </xf>
    <xf numFmtId="181" fontId="62" fillId="0" borderId="12" xfId="0" applyNumberFormat="1" applyFont="1" applyBorder="1" applyAlignment="1">
      <alignment horizontal="center" vertical="top" wrapText="1"/>
    </xf>
    <xf numFmtId="181" fontId="63" fillId="0" borderId="12" xfId="0" applyNumberFormat="1" applyFont="1" applyBorder="1" applyAlignment="1">
      <alignment horizontal="center" vertical="top" wrapText="1"/>
    </xf>
    <xf numFmtId="0" fontId="62" fillId="0" borderId="35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49" fontId="63" fillId="0" borderId="12" xfId="0" applyNumberFormat="1" applyFont="1" applyBorder="1" applyAlignment="1">
      <alignment/>
    </xf>
    <xf numFmtId="0" fontId="63" fillId="0" borderId="12" xfId="0" applyFont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62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63" fillId="0" borderId="35" xfId="0" applyFont="1" applyBorder="1" applyAlignment="1">
      <alignment/>
    </xf>
    <xf numFmtId="0" fontId="63" fillId="0" borderId="0" xfId="0" applyFont="1" applyAlignment="1">
      <alignment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49" fontId="63" fillId="0" borderId="12" xfId="0" applyNumberFormat="1" applyFont="1" applyBorder="1" applyAlignment="1">
      <alignment/>
    </xf>
    <xf numFmtId="49" fontId="62" fillId="0" borderId="12" xfId="0" applyNumberFormat="1" applyFont="1" applyBorder="1" applyAlignment="1">
      <alignment horizontal="center"/>
    </xf>
    <xf numFmtId="0" fontId="63" fillId="0" borderId="25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65" fillId="0" borderId="25" xfId="0" applyFont="1" applyFill="1" applyBorder="1" applyAlignment="1">
      <alignment/>
    </xf>
    <xf numFmtId="0" fontId="70" fillId="0" borderId="0" xfId="0" applyFont="1" applyAlignment="1">
      <alignment/>
    </xf>
    <xf numFmtId="2" fontId="65" fillId="0" borderId="39" xfId="0" applyNumberFormat="1" applyFont="1" applyBorder="1" applyAlignment="1">
      <alignment/>
    </xf>
    <xf numFmtId="1" fontId="65" fillId="0" borderId="39" xfId="0" applyNumberFormat="1" applyFont="1" applyBorder="1" applyAlignment="1">
      <alignment horizontal="center"/>
    </xf>
    <xf numFmtId="2" fontId="6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49" fontId="62" fillId="0" borderId="12" xfId="0" applyNumberFormat="1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2" fontId="48" fillId="0" borderId="12" xfId="0" applyNumberFormat="1" applyFont="1" applyBorder="1" applyAlignment="1">
      <alignment horizontal="center" vertical="top" wrapText="1"/>
    </xf>
    <xf numFmtId="0" fontId="65" fillId="0" borderId="25" xfId="0" applyFont="1" applyBorder="1" applyAlignment="1">
      <alignment horizontal="center"/>
    </xf>
    <xf numFmtId="2" fontId="65" fillId="0" borderId="25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49" fontId="63" fillId="0" borderId="12" xfId="0" applyNumberFormat="1" applyFont="1" applyBorder="1" applyAlignment="1">
      <alignment/>
    </xf>
    <xf numFmtId="0" fontId="63" fillId="0" borderId="12" xfId="0" applyFont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0" fontId="62" fillId="0" borderId="12" xfId="0" applyFont="1" applyBorder="1" applyAlignment="1">
      <alignment horizontal="left"/>
    </xf>
    <xf numFmtId="181" fontId="0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/>
    </xf>
    <xf numFmtId="0" fontId="62" fillId="0" borderId="25" xfId="0" applyFont="1" applyBorder="1" applyAlignment="1">
      <alignment/>
    </xf>
    <xf numFmtId="0" fontId="63" fillId="0" borderId="25" xfId="0" applyFont="1" applyBorder="1" applyAlignment="1">
      <alignment horizontal="center"/>
    </xf>
    <xf numFmtId="2" fontId="63" fillId="0" borderId="12" xfId="0" applyNumberFormat="1" applyFont="1" applyBorder="1" applyAlignment="1">
      <alignment horizontal="center" vertical="top" wrapText="1"/>
    </xf>
    <xf numFmtId="2" fontId="62" fillId="0" borderId="12" xfId="0" applyNumberFormat="1" applyFont="1" applyBorder="1" applyAlignment="1">
      <alignment horizontal="center" vertical="top" wrapText="1"/>
    </xf>
    <xf numFmtId="1" fontId="65" fillId="0" borderId="25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 vertical="top" wrapText="1"/>
    </xf>
    <xf numFmtId="183" fontId="63" fillId="0" borderId="12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63" fillId="0" borderId="26" xfId="0" applyFont="1" applyBorder="1" applyAlignment="1">
      <alignment horizontal="left" vertical="top" wrapText="1"/>
    </xf>
    <xf numFmtId="183" fontId="63" fillId="0" borderId="27" xfId="0" applyNumberFormat="1" applyFont="1" applyBorder="1" applyAlignment="1">
      <alignment horizontal="center" vertical="top" wrapText="1"/>
    </xf>
    <xf numFmtId="0" fontId="62" fillId="0" borderId="28" xfId="0" applyFont="1" applyBorder="1" applyAlignment="1" quotePrefix="1">
      <alignment horizontal="left" vertical="top" wrapText="1"/>
    </xf>
    <xf numFmtId="0" fontId="48" fillId="0" borderId="28" xfId="0" applyFont="1" applyBorder="1" applyAlignment="1">
      <alignment horizontal="center" vertical="top" wrapText="1"/>
    </xf>
    <xf numFmtId="0" fontId="62" fillId="0" borderId="37" xfId="0" applyFont="1" applyBorder="1" applyAlignment="1">
      <alignment horizontal="left" vertical="top" wrapText="1"/>
    </xf>
    <xf numFmtId="0" fontId="63" fillId="0" borderId="3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5" fillId="0" borderId="25" xfId="0" applyFont="1" applyFill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181" fontId="0" fillId="0" borderId="15" xfId="0" applyNumberFormat="1" applyFont="1" applyBorder="1" applyAlignment="1">
      <alignment vertical="top" wrapText="1"/>
    </xf>
    <xf numFmtId="181" fontId="0" fillId="0" borderId="29" xfId="0" applyNumberFormat="1" applyFont="1" applyBorder="1" applyAlignment="1">
      <alignment vertical="top" wrapText="1"/>
    </xf>
    <xf numFmtId="181" fontId="0" fillId="0" borderId="29" xfId="0" applyNumberFormat="1" applyFont="1" applyBorder="1" applyAlignment="1">
      <alignment horizontal="center" vertical="top" wrapText="1"/>
    </xf>
    <xf numFmtId="183" fontId="0" fillId="0" borderId="4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9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43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top" wrapText="1"/>
    </xf>
    <xf numFmtId="183" fontId="0" fillId="0" borderId="10" xfId="0" applyNumberFormat="1" applyFont="1" applyBorder="1" applyAlignment="1">
      <alignment horizontal="center" vertical="top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9" xfId="0" applyNumberFormat="1" applyFont="1" applyBorder="1" applyAlignment="1">
      <alignment horizontal="center" vertical="top" wrapText="1"/>
    </xf>
    <xf numFmtId="183" fontId="0" fillId="0" borderId="31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top" wrapText="1"/>
    </xf>
    <xf numFmtId="2" fontId="0" fillId="0" borderId="44" xfId="0" applyNumberFormat="1" applyFont="1" applyBorder="1" applyAlignment="1">
      <alignment horizontal="center" vertical="top" wrapText="1"/>
    </xf>
    <xf numFmtId="2" fontId="63" fillId="0" borderId="12" xfId="0" applyNumberFormat="1" applyFont="1" applyBorder="1" applyAlignment="1">
      <alignment/>
    </xf>
    <xf numFmtId="2" fontId="63" fillId="0" borderId="12" xfId="0" applyNumberFormat="1" applyFont="1" applyBorder="1" applyAlignment="1">
      <alignment horizontal="center"/>
    </xf>
    <xf numFmtId="181" fontId="0" fillId="0" borderId="15" xfId="0" applyNumberFormat="1" applyBorder="1" applyAlignment="1">
      <alignment horizontal="center" vertical="top" wrapText="1"/>
    </xf>
    <xf numFmtId="181" fontId="0" fillId="0" borderId="17" xfId="0" applyNumberFormat="1" applyBorder="1" applyAlignment="1">
      <alignment horizontal="center" vertical="top" wrapText="1"/>
    </xf>
    <xf numFmtId="181" fontId="0" fillId="0" borderId="29" xfId="0" applyNumberFormat="1" applyBorder="1" applyAlignment="1">
      <alignment horizontal="center" vertical="top" wrapText="1"/>
    </xf>
    <xf numFmtId="181" fontId="0" fillId="0" borderId="13" xfId="0" applyNumberFormat="1" applyBorder="1" applyAlignment="1">
      <alignment horizontal="center" vertical="top" wrapText="1"/>
    </xf>
    <xf numFmtId="0" fontId="59" fillId="0" borderId="45" xfId="0" applyFont="1" applyBorder="1" applyAlignment="1">
      <alignment horizontal="center" vertical="center" wrapText="1"/>
    </xf>
    <xf numFmtId="0" fontId="48" fillId="0" borderId="15" xfId="0" applyFont="1" applyBorder="1" applyAlignment="1" quotePrefix="1">
      <alignment horizontal="center" vertical="top" wrapText="1"/>
    </xf>
    <xf numFmtId="0" fontId="48" fillId="0" borderId="29" xfId="0" applyFont="1" applyBorder="1" applyAlignment="1" quotePrefix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60" fillId="0" borderId="10" xfId="0" applyFont="1" applyBorder="1" applyAlignment="1" quotePrefix="1">
      <alignment horizontal="left" vertical="top" wrapText="1"/>
    </xf>
    <xf numFmtId="0" fontId="62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2" fontId="63" fillId="0" borderId="12" xfId="0" applyNumberFormat="1" applyFont="1" applyFill="1" applyBorder="1" applyAlignment="1">
      <alignment horizontal="center"/>
    </xf>
    <xf numFmtId="181" fontId="0" fillId="0" borderId="17" xfId="0" applyNumberFormat="1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/>
    </xf>
    <xf numFmtId="0" fontId="60" fillId="0" borderId="29" xfId="0" applyFont="1" applyBorder="1" applyAlignment="1">
      <alignment vertical="top" wrapText="1"/>
    </xf>
    <xf numFmtId="0" fontId="58" fillId="0" borderId="19" xfId="0" applyFont="1" applyBorder="1" applyAlignment="1">
      <alignment horizontal="left" vertical="top" wrapText="1"/>
    </xf>
    <xf numFmtId="0" fontId="60" fillId="0" borderId="19" xfId="0" applyFont="1" applyBorder="1" applyAlignment="1">
      <alignment vertical="top" wrapText="1"/>
    </xf>
    <xf numFmtId="0" fontId="60" fillId="0" borderId="19" xfId="0" applyFont="1" applyBorder="1" applyAlignment="1" quotePrefix="1">
      <alignment horizontal="left" vertical="top" wrapText="1"/>
    </xf>
    <xf numFmtId="0" fontId="58" fillId="0" borderId="19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2" fontId="0" fillId="0" borderId="13" xfId="0" applyNumberFormat="1" applyBorder="1" applyAlignment="1">
      <alignment horizontal="center" vertical="top" wrapText="1"/>
    </xf>
    <xf numFmtId="2" fontId="63" fillId="0" borderId="13" xfId="0" applyNumberFormat="1" applyFont="1" applyBorder="1" applyAlignment="1">
      <alignment horizontal="center" vertical="top" wrapText="1"/>
    </xf>
    <xf numFmtId="181" fontId="0" fillId="0" borderId="23" xfId="0" applyNumberFormat="1" applyFont="1" applyBorder="1" applyAlignment="1">
      <alignment horizontal="center" vertical="top" wrapText="1"/>
    </xf>
    <xf numFmtId="2" fontId="63" fillId="0" borderId="23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2" fontId="63" fillId="0" borderId="2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2" fontId="0" fillId="0" borderId="17" xfId="0" applyNumberFormat="1" applyBorder="1" applyAlignment="1">
      <alignment horizontal="center" vertical="top" wrapText="1"/>
    </xf>
    <xf numFmtId="49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83" fontId="63" fillId="0" borderId="12" xfId="0" applyNumberFormat="1" applyFont="1" applyBorder="1" applyAlignment="1">
      <alignment horizontal="center" vertical="center" wrapText="1"/>
    </xf>
    <xf numFmtId="2" fontId="63" fillId="0" borderId="12" xfId="0" applyNumberFormat="1" applyFont="1" applyBorder="1" applyAlignment="1">
      <alignment horizontal="center" vertical="center" wrapText="1"/>
    </xf>
    <xf numFmtId="183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181" fontId="0" fillId="0" borderId="40" xfId="0" applyNumberFormat="1" applyFont="1" applyBorder="1" applyAlignment="1">
      <alignment horizontal="center" vertical="top" wrapText="1"/>
    </xf>
    <xf numFmtId="2" fontId="0" fillId="0" borderId="4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59" fillId="0" borderId="22" xfId="0" applyFont="1" applyBorder="1" applyAlignment="1">
      <alignment vertical="top" wrapText="1"/>
    </xf>
    <xf numFmtId="49" fontId="48" fillId="0" borderId="42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/>
    </xf>
    <xf numFmtId="2" fontId="63" fillId="0" borderId="40" xfId="0" applyNumberFormat="1" applyFont="1" applyBorder="1" applyAlignment="1">
      <alignment horizontal="center" vertical="top" wrapText="1"/>
    </xf>
    <xf numFmtId="183" fontId="59" fillId="0" borderId="16" xfId="0" applyNumberFormat="1" applyFont="1" applyBorder="1" applyAlignment="1">
      <alignment horizontal="center" vertical="center" wrapText="1"/>
    </xf>
    <xf numFmtId="183" fontId="63" fillId="0" borderId="17" xfId="0" applyNumberFormat="1" applyFont="1" applyBorder="1" applyAlignment="1">
      <alignment horizontal="center" vertical="top" wrapText="1"/>
    </xf>
    <xf numFmtId="181" fontId="36" fillId="0" borderId="12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62" fillId="0" borderId="10" xfId="0" applyFont="1" applyBorder="1" applyAlignment="1" quotePrefix="1">
      <alignment horizontal="left" vertical="top" wrapText="1"/>
    </xf>
    <xf numFmtId="0" fontId="63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59" fillId="0" borderId="17" xfId="0" applyNumberFormat="1" applyFont="1" applyBorder="1" applyAlignment="1">
      <alignment horizontal="center" vertical="top" wrapText="1"/>
    </xf>
    <xf numFmtId="0" fontId="59" fillId="0" borderId="13" xfId="0" applyNumberFormat="1" applyFont="1" applyBorder="1" applyAlignment="1">
      <alignment horizontal="center" vertical="top" wrapText="1"/>
    </xf>
    <xf numFmtId="181" fontId="59" fillId="0" borderId="16" xfId="0" applyNumberFormat="1" applyFont="1" applyBorder="1" applyAlignment="1">
      <alignment horizontal="center" vertical="center" wrapText="1"/>
    </xf>
    <xf numFmtId="183" fontId="58" fillId="0" borderId="17" xfId="0" applyNumberFormat="1" applyFont="1" applyBorder="1" applyAlignment="1">
      <alignment horizontal="center" vertical="top" wrapText="1"/>
    </xf>
    <xf numFmtId="183" fontId="58" fillId="0" borderId="13" xfId="0" applyNumberFormat="1" applyFont="1" applyBorder="1" applyAlignment="1">
      <alignment horizontal="center" vertical="top" wrapText="1"/>
    </xf>
    <xf numFmtId="0" fontId="7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22">
      <selection activeCell="G22" sqref="G22"/>
    </sheetView>
  </sheetViews>
  <sheetFormatPr defaultColWidth="9.140625" defaultRowHeight="15"/>
  <cols>
    <col min="1" max="1" width="10.00390625" style="68" customWidth="1"/>
    <col min="2" max="2" width="31.7109375" style="68" customWidth="1"/>
    <col min="3" max="3" width="16.7109375" style="15" customWidth="1"/>
    <col min="4" max="4" width="19.7109375" style="68" customWidth="1"/>
    <col min="5" max="5" width="19.7109375" style="77" customWidth="1"/>
    <col min="6" max="16384" width="9.140625" style="68" customWidth="1"/>
  </cols>
  <sheetData>
    <row r="1" spans="1:5" ht="45.75" thickBot="1">
      <c r="A1" s="6" t="s">
        <v>0</v>
      </c>
      <c r="B1" s="22" t="s">
        <v>1</v>
      </c>
      <c r="C1" s="31" t="s">
        <v>2</v>
      </c>
      <c r="D1" s="21" t="s">
        <v>47</v>
      </c>
      <c r="E1" s="25" t="s">
        <v>48</v>
      </c>
    </row>
    <row r="2" spans="1:5" ht="15">
      <c r="A2" s="11"/>
      <c r="B2" s="49" t="s">
        <v>8</v>
      </c>
      <c r="C2" s="54"/>
      <c r="D2" s="55"/>
      <c r="E2" s="55"/>
    </row>
    <row r="3" spans="1:5" s="77" customFormat="1" ht="15">
      <c r="A3" s="129"/>
      <c r="B3" s="62" t="s">
        <v>117</v>
      </c>
      <c r="C3" s="130"/>
      <c r="D3" s="131"/>
      <c r="E3" s="131"/>
    </row>
    <row r="4" spans="1:11" ht="24.75" customHeight="1">
      <c r="A4" s="10" t="s">
        <v>274</v>
      </c>
      <c r="B4" s="63" t="s">
        <v>49</v>
      </c>
      <c r="C4" s="37" t="s">
        <v>365</v>
      </c>
      <c r="D4" s="48"/>
      <c r="E4" s="113"/>
      <c r="K4" s="310"/>
    </row>
    <row r="5" spans="1:11" ht="15">
      <c r="A5" s="57"/>
      <c r="B5" s="39" t="s">
        <v>35</v>
      </c>
      <c r="C5" s="37"/>
      <c r="D5" s="48">
        <v>0.1256</v>
      </c>
      <c r="E5" s="114">
        <v>120.9</v>
      </c>
      <c r="G5" s="12"/>
      <c r="J5" s="310"/>
      <c r="K5" s="310"/>
    </row>
    <row r="6" spans="1:8" ht="15">
      <c r="A6" s="1"/>
      <c r="B6" s="38" t="s">
        <v>44</v>
      </c>
      <c r="C6" s="37"/>
      <c r="D6" s="48">
        <v>0.009</v>
      </c>
      <c r="E6" s="114">
        <v>9</v>
      </c>
      <c r="F6" s="77"/>
      <c r="G6" s="12"/>
      <c r="H6" s="77"/>
    </row>
    <row r="7" spans="1:11" ht="15">
      <c r="A7" s="1"/>
      <c r="B7" s="39" t="s">
        <v>37</v>
      </c>
      <c r="C7" s="37"/>
      <c r="D7" s="48">
        <v>0.0035</v>
      </c>
      <c r="E7" s="114">
        <v>3.5</v>
      </c>
      <c r="F7" s="77"/>
      <c r="G7" s="12"/>
      <c r="H7" s="77"/>
      <c r="J7" s="310"/>
      <c r="K7" s="310"/>
    </row>
    <row r="8" spans="1:11" ht="15">
      <c r="A8" s="1"/>
      <c r="B8" s="38" t="s">
        <v>55</v>
      </c>
      <c r="C8" s="37"/>
      <c r="D8" s="48">
        <v>0.00451</v>
      </c>
      <c r="E8" s="114">
        <v>4.51</v>
      </c>
      <c r="F8" s="77"/>
      <c r="G8" s="12"/>
      <c r="H8" s="77"/>
      <c r="J8" s="310"/>
      <c r="K8" s="310"/>
    </row>
    <row r="9" spans="1:10" ht="15">
      <c r="A9" s="69"/>
      <c r="B9" s="38" t="s">
        <v>38</v>
      </c>
      <c r="C9" s="37"/>
      <c r="D9" s="48">
        <v>0.00451</v>
      </c>
      <c r="E9" s="114">
        <v>4.51</v>
      </c>
      <c r="F9" s="77"/>
      <c r="G9" s="12"/>
      <c r="H9" s="77"/>
      <c r="J9" s="310"/>
    </row>
    <row r="10" spans="1:7" s="171" customFormat="1" ht="15">
      <c r="A10" s="173"/>
      <c r="B10" s="38"/>
      <c r="C10" s="37"/>
      <c r="D10" s="48"/>
      <c r="E10" s="114">
        <f>E9*1.56</f>
        <v>7.0356</v>
      </c>
      <c r="G10" s="12"/>
    </row>
    <row r="11" spans="1:8" ht="15">
      <c r="A11" s="69"/>
      <c r="B11" s="39" t="s">
        <v>39</v>
      </c>
      <c r="C11" s="47"/>
      <c r="D11" s="48">
        <v>0.0052</v>
      </c>
      <c r="E11" s="114">
        <v>5.2</v>
      </c>
      <c r="F11" s="77"/>
      <c r="G11" s="12"/>
      <c r="H11" s="77"/>
    </row>
    <row r="12" spans="1:11" ht="15">
      <c r="A12" s="3"/>
      <c r="B12" s="39" t="s">
        <v>131</v>
      </c>
      <c r="C12" s="47"/>
      <c r="D12" s="48">
        <v>0.04</v>
      </c>
      <c r="E12" s="114">
        <v>40</v>
      </c>
      <c r="F12" s="77"/>
      <c r="G12" s="12"/>
      <c r="H12" s="77"/>
      <c r="J12" s="310"/>
      <c r="K12" s="310"/>
    </row>
    <row r="13" spans="1:7" s="171" customFormat="1" ht="15">
      <c r="A13" s="95"/>
      <c r="B13" s="39" t="s">
        <v>36</v>
      </c>
      <c r="C13" s="47"/>
      <c r="D13" s="48"/>
      <c r="E13" s="114"/>
      <c r="G13" s="12"/>
    </row>
    <row r="14" spans="1:8" ht="15">
      <c r="A14" s="3"/>
      <c r="B14" s="38" t="s">
        <v>36</v>
      </c>
      <c r="C14" s="33"/>
      <c r="D14" s="53">
        <v>0.0072</v>
      </c>
      <c r="E14" s="114">
        <v>7.2</v>
      </c>
      <c r="F14" s="77"/>
      <c r="G14" s="12"/>
      <c r="H14" s="77"/>
    </row>
    <row r="15" spans="1:7" s="284" customFormat="1" ht="15">
      <c r="A15" s="95"/>
      <c r="B15" s="312" t="s">
        <v>60</v>
      </c>
      <c r="C15" s="40"/>
      <c r="D15" s="313"/>
      <c r="E15" s="183">
        <v>102.4</v>
      </c>
      <c r="G15" s="12"/>
    </row>
    <row r="16" spans="1:7" ht="15">
      <c r="A16" s="3" t="s">
        <v>275</v>
      </c>
      <c r="B16" s="42" t="s">
        <v>291</v>
      </c>
      <c r="C16" s="182" t="s">
        <v>126</v>
      </c>
      <c r="D16" s="43"/>
      <c r="E16" s="116"/>
      <c r="G16" s="12"/>
    </row>
    <row r="17" spans="1:7" ht="15">
      <c r="A17" s="5"/>
      <c r="B17" s="44" t="s">
        <v>50</v>
      </c>
      <c r="C17" s="34"/>
      <c r="D17" s="35">
        <v>0.001</v>
      </c>
      <c r="E17" s="115">
        <v>1</v>
      </c>
      <c r="G17" s="12"/>
    </row>
    <row r="18" spans="1:7" ht="15">
      <c r="A18" s="69"/>
      <c r="B18" s="44" t="s">
        <v>36</v>
      </c>
      <c r="C18" s="34"/>
      <c r="D18" s="35">
        <v>0.007</v>
      </c>
      <c r="E18" s="115">
        <v>7</v>
      </c>
      <c r="G18" s="12"/>
    </row>
    <row r="19" spans="1:7" s="77" customFormat="1" ht="15">
      <c r="A19" s="69"/>
      <c r="B19" s="149"/>
      <c r="C19" s="30"/>
      <c r="D19" s="43"/>
      <c r="E19" s="116"/>
      <c r="G19" s="12"/>
    </row>
    <row r="20" spans="1:7" ht="15">
      <c r="A20" s="69"/>
      <c r="B20" s="88" t="s">
        <v>262</v>
      </c>
      <c r="C20" s="30">
        <v>25</v>
      </c>
      <c r="D20" s="43">
        <v>0.025</v>
      </c>
      <c r="E20" s="116">
        <v>25</v>
      </c>
      <c r="G20" s="12"/>
    </row>
    <row r="21" spans="1:7" ht="15">
      <c r="A21" s="69"/>
      <c r="B21" s="112"/>
      <c r="C21" s="30"/>
      <c r="D21" s="43"/>
      <c r="E21" s="36"/>
      <c r="F21" s="12"/>
      <c r="G21" s="12"/>
    </row>
    <row r="22" spans="1:7" ht="15">
      <c r="A22" s="69"/>
      <c r="B22" s="41" t="s">
        <v>135</v>
      </c>
      <c r="C22" s="30">
        <v>110</v>
      </c>
      <c r="D22" s="43">
        <v>0.11</v>
      </c>
      <c r="E22" s="116">
        <v>110</v>
      </c>
      <c r="G22" s="12"/>
    </row>
    <row r="23" spans="1:7" ht="15">
      <c r="A23" s="69"/>
      <c r="B23" s="45"/>
      <c r="C23" s="30"/>
      <c r="D23" s="43"/>
      <c r="E23" s="116"/>
      <c r="G23" s="12"/>
    </row>
    <row r="24" spans="1:7" ht="15.75" thickBot="1">
      <c r="A24" s="101"/>
      <c r="B24" s="88"/>
      <c r="C24" s="30"/>
      <c r="D24" s="175"/>
      <c r="E24" s="176"/>
      <c r="G24" s="12"/>
    </row>
    <row r="25" spans="1:7" s="171" customFormat="1" ht="15.75" thickBot="1">
      <c r="A25" s="177"/>
      <c r="B25" s="178"/>
      <c r="C25" s="179"/>
      <c r="D25" s="180"/>
      <c r="E25" s="181"/>
      <c r="G25" s="199"/>
    </row>
    <row r="26" spans="1:5" ht="15">
      <c r="A26" s="236"/>
      <c r="B26" s="239" t="s">
        <v>158</v>
      </c>
      <c r="C26" s="237"/>
      <c r="D26" s="236"/>
      <c r="E26" s="236"/>
    </row>
    <row r="27" spans="1:5" ht="15">
      <c r="A27" s="133" t="s">
        <v>14</v>
      </c>
      <c r="B27" s="133" t="s">
        <v>137</v>
      </c>
      <c r="C27" s="240" t="s">
        <v>128</v>
      </c>
      <c r="D27" s="135"/>
      <c r="E27" s="135"/>
    </row>
    <row r="28" spans="1:5" ht="15">
      <c r="A28" s="238"/>
      <c r="B28" s="238" t="s">
        <v>138</v>
      </c>
      <c r="C28" s="241"/>
      <c r="D28" s="135">
        <v>0.0594</v>
      </c>
      <c r="E28" s="135">
        <v>47.4</v>
      </c>
    </row>
    <row r="29" spans="1:7" ht="15">
      <c r="A29" s="238"/>
      <c r="B29" s="238" t="s">
        <v>28</v>
      </c>
      <c r="C29" s="241"/>
      <c r="D29" s="135">
        <v>0.0078</v>
      </c>
      <c r="E29" s="135">
        <v>6</v>
      </c>
      <c r="G29" s="284"/>
    </row>
    <row r="30" spans="1:7" ht="15">
      <c r="A30" s="238"/>
      <c r="B30" s="238" t="s">
        <v>139</v>
      </c>
      <c r="C30" s="241"/>
      <c r="D30" s="135">
        <v>0.00018</v>
      </c>
      <c r="E30" s="135">
        <v>0.18</v>
      </c>
      <c r="G30" s="284"/>
    </row>
    <row r="31" spans="1:7" ht="15">
      <c r="A31" s="238"/>
      <c r="B31" s="238" t="s">
        <v>29</v>
      </c>
      <c r="C31" s="241"/>
      <c r="D31" s="135">
        <v>0.003</v>
      </c>
      <c r="E31" s="135">
        <v>3</v>
      </c>
      <c r="G31" s="284"/>
    </row>
    <row r="32" spans="1:7" ht="15">
      <c r="A32" s="238"/>
      <c r="B32" s="238" t="s">
        <v>15</v>
      </c>
      <c r="C32" s="241"/>
      <c r="D32" s="135">
        <v>0.003</v>
      </c>
      <c r="E32" s="135">
        <v>3</v>
      </c>
      <c r="G32" s="284"/>
    </row>
    <row r="33" spans="1:7" ht="15">
      <c r="A33" s="238"/>
      <c r="B33" s="238" t="s">
        <v>17</v>
      </c>
      <c r="C33" s="241"/>
      <c r="D33" s="135">
        <v>0.0002</v>
      </c>
      <c r="E33" s="135">
        <v>0.2</v>
      </c>
      <c r="G33" s="284"/>
    </row>
    <row r="34" spans="1:7" ht="15">
      <c r="A34" s="238"/>
      <c r="B34" s="238"/>
      <c r="C34" s="241"/>
      <c r="D34" s="135"/>
      <c r="E34" s="135"/>
      <c r="G34" s="284"/>
    </row>
    <row r="35" spans="1:7" ht="15">
      <c r="A35" s="133" t="s">
        <v>159</v>
      </c>
      <c r="B35" s="133" t="s">
        <v>160</v>
      </c>
      <c r="C35" s="240" t="s">
        <v>126</v>
      </c>
      <c r="D35" s="135"/>
      <c r="E35" s="135"/>
      <c r="G35" s="284"/>
    </row>
    <row r="36" spans="1:7" ht="15">
      <c r="A36" s="238"/>
      <c r="B36" s="238" t="s">
        <v>161</v>
      </c>
      <c r="C36" s="241"/>
      <c r="D36" s="135">
        <v>0.08</v>
      </c>
      <c r="E36" s="135">
        <v>60</v>
      </c>
      <c r="G36" s="284"/>
    </row>
    <row r="37" spans="1:7" ht="15">
      <c r="A37" s="238"/>
      <c r="B37" s="238" t="s">
        <v>162</v>
      </c>
      <c r="C37" s="241"/>
      <c r="D37" s="135">
        <v>0.004</v>
      </c>
      <c r="E37" s="135">
        <v>4</v>
      </c>
      <c r="G37" s="284"/>
    </row>
    <row r="38" spans="1:7" ht="15">
      <c r="A38" s="238"/>
      <c r="B38" s="238" t="s">
        <v>28</v>
      </c>
      <c r="C38" s="241"/>
      <c r="D38" s="135">
        <v>0.0104</v>
      </c>
      <c r="E38" s="135">
        <v>8</v>
      </c>
      <c r="G38" s="284"/>
    </row>
    <row r="39" spans="1:7" ht="15">
      <c r="A39" s="238"/>
      <c r="B39" s="238" t="s">
        <v>94</v>
      </c>
      <c r="C39" s="241"/>
      <c r="D39" s="135">
        <v>0.0096</v>
      </c>
      <c r="E39" s="135">
        <v>8</v>
      </c>
      <c r="G39" s="284"/>
    </row>
    <row r="40" spans="1:7" ht="15">
      <c r="A40" s="238"/>
      <c r="B40" s="238" t="s">
        <v>16</v>
      </c>
      <c r="C40" s="241"/>
      <c r="D40" s="135">
        <v>0.0024</v>
      </c>
      <c r="E40" s="135">
        <v>2.4</v>
      </c>
      <c r="G40" s="284"/>
    </row>
    <row r="41" spans="1:7" ht="15">
      <c r="A41" s="238"/>
      <c r="B41" s="238" t="s">
        <v>17</v>
      </c>
      <c r="C41" s="241"/>
      <c r="D41" s="135">
        <v>0.0003</v>
      </c>
      <c r="E41" s="135">
        <v>0.3</v>
      </c>
      <c r="G41" s="284"/>
    </row>
    <row r="42" spans="1:7" ht="15">
      <c r="A42" s="238"/>
      <c r="B42" s="238"/>
      <c r="C42" s="241"/>
      <c r="D42" s="135"/>
      <c r="E42" s="135"/>
      <c r="G42" s="284"/>
    </row>
    <row r="43" spans="1:7" ht="15">
      <c r="A43" s="133" t="s">
        <v>270</v>
      </c>
      <c r="B43" s="133" t="s">
        <v>287</v>
      </c>
      <c r="C43" s="240" t="s">
        <v>288</v>
      </c>
      <c r="D43" s="135"/>
      <c r="E43" s="135"/>
      <c r="G43" s="284"/>
    </row>
    <row r="44" spans="1:7" ht="15">
      <c r="A44" s="238"/>
      <c r="B44" s="238" t="s">
        <v>114</v>
      </c>
      <c r="C44" s="241"/>
      <c r="D44" s="135">
        <v>0.156</v>
      </c>
      <c r="E44" s="135">
        <v>106.2</v>
      </c>
      <c r="G44" s="284"/>
    </row>
    <row r="45" spans="1:7" ht="15">
      <c r="A45" s="238"/>
      <c r="B45" s="238" t="s">
        <v>26</v>
      </c>
      <c r="C45" s="241"/>
      <c r="D45" s="135"/>
      <c r="E45" s="135"/>
      <c r="G45" s="284"/>
    </row>
    <row r="46" spans="1:7" ht="15">
      <c r="A46" s="238"/>
      <c r="B46" s="238" t="s">
        <v>27</v>
      </c>
      <c r="C46" s="241"/>
      <c r="D46" s="135"/>
      <c r="E46" s="135"/>
      <c r="G46" s="284"/>
    </row>
    <row r="47" spans="1:7" ht="15">
      <c r="A47" s="238"/>
      <c r="B47" s="238" t="s">
        <v>66</v>
      </c>
      <c r="C47" s="241"/>
      <c r="D47" s="135">
        <v>0.005</v>
      </c>
      <c r="E47" s="135">
        <v>5</v>
      </c>
      <c r="G47" s="284"/>
    </row>
    <row r="48" spans="1:7" ht="15">
      <c r="A48" s="238"/>
      <c r="B48" s="238" t="s">
        <v>25</v>
      </c>
      <c r="C48" s="241"/>
      <c r="D48" s="135">
        <v>0.0003</v>
      </c>
      <c r="E48" s="135">
        <v>0.3</v>
      </c>
      <c r="G48" s="284"/>
    </row>
    <row r="49" spans="1:7" ht="15">
      <c r="A49" s="238"/>
      <c r="B49" s="238" t="s">
        <v>115</v>
      </c>
      <c r="C49" s="241"/>
      <c r="D49" s="135"/>
      <c r="E49" s="135"/>
      <c r="G49" s="284"/>
    </row>
    <row r="50" spans="1:7" ht="15">
      <c r="A50" s="238"/>
      <c r="B50" s="238" t="s">
        <v>108</v>
      </c>
      <c r="C50" s="241"/>
      <c r="D50" s="135"/>
      <c r="E50" s="135"/>
      <c r="G50" s="284"/>
    </row>
    <row r="51" spans="1:7" ht="15">
      <c r="A51" s="238"/>
      <c r="B51" s="238" t="s">
        <v>44</v>
      </c>
      <c r="C51" s="241"/>
      <c r="D51" s="135">
        <v>0.0054</v>
      </c>
      <c r="E51" s="135">
        <v>5.4</v>
      </c>
      <c r="G51" s="284"/>
    </row>
    <row r="52" spans="1:7" ht="15">
      <c r="A52" s="133" t="s">
        <v>54</v>
      </c>
      <c r="B52" s="133" t="s">
        <v>141</v>
      </c>
      <c r="C52" s="240">
        <v>150</v>
      </c>
      <c r="D52" s="135"/>
      <c r="E52" s="135"/>
      <c r="G52" s="284"/>
    </row>
    <row r="53" spans="1:7" ht="15">
      <c r="A53" s="238"/>
      <c r="B53" s="238" t="s">
        <v>102</v>
      </c>
      <c r="C53" s="241"/>
      <c r="D53" s="135">
        <v>0.1708</v>
      </c>
      <c r="E53" s="135">
        <v>128.28</v>
      </c>
      <c r="G53" s="284"/>
    </row>
    <row r="54" spans="1:7" ht="15">
      <c r="A54" s="238"/>
      <c r="B54" s="238" t="s">
        <v>60</v>
      </c>
      <c r="C54" s="241"/>
      <c r="D54" s="135">
        <v>0.024</v>
      </c>
      <c r="E54" s="135">
        <v>24</v>
      </c>
      <c r="G54" s="284"/>
    </row>
    <row r="55" spans="1:7" ht="15">
      <c r="A55" s="238"/>
      <c r="B55" s="238" t="s">
        <v>22</v>
      </c>
      <c r="C55" s="241"/>
      <c r="D55" s="135">
        <v>0.0053</v>
      </c>
      <c r="E55" s="135">
        <v>5.3</v>
      </c>
      <c r="G55" s="284"/>
    </row>
    <row r="56" spans="1:7" ht="15">
      <c r="A56" s="238"/>
      <c r="B56" s="238" t="s">
        <v>106</v>
      </c>
      <c r="C56" s="241"/>
      <c r="D56" s="135">
        <v>0.0004</v>
      </c>
      <c r="E56" s="135">
        <v>0.4</v>
      </c>
      <c r="G56" s="284"/>
    </row>
    <row r="57" spans="1:7" ht="15">
      <c r="A57" s="238"/>
      <c r="B57" s="238"/>
      <c r="C57" s="241"/>
      <c r="D57" s="135"/>
      <c r="E57" s="135"/>
      <c r="G57" s="284"/>
    </row>
    <row r="58" spans="1:7" ht="15">
      <c r="A58" s="133"/>
      <c r="B58" s="133" t="s">
        <v>187</v>
      </c>
      <c r="C58" s="240" t="s">
        <v>126</v>
      </c>
      <c r="D58" s="135">
        <v>0.2</v>
      </c>
      <c r="E58" s="135">
        <v>200</v>
      </c>
      <c r="G58" s="284"/>
    </row>
    <row r="59" spans="1:7" ht="15">
      <c r="A59" s="238"/>
      <c r="B59" s="238"/>
      <c r="C59" s="241"/>
      <c r="D59" s="135"/>
      <c r="E59" s="135"/>
      <c r="G59" s="284"/>
    </row>
    <row r="60" spans="1:7" ht="15">
      <c r="A60" s="238"/>
      <c r="B60" s="238"/>
      <c r="C60" s="241"/>
      <c r="D60" s="135"/>
      <c r="E60" s="135"/>
      <c r="G60" s="284"/>
    </row>
    <row r="61" spans="1:7" ht="15">
      <c r="A61" s="238"/>
      <c r="B61" s="133" t="s">
        <v>109</v>
      </c>
      <c r="C61" s="240" t="s">
        <v>165</v>
      </c>
      <c r="D61" s="135">
        <v>0.04</v>
      </c>
      <c r="E61" s="135">
        <v>40</v>
      </c>
      <c r="G61" s="284"/>
    </row>
    <row r="62" spans="1:7" ht="15">
      <c r="A62" s="238"/>
      <c r="B62" s="133" t="s">
        <v>110</v>
      </c>
      <c r="C62" s="240" t="s">
        <v>132</v>
      </c>
      <c r="D62" s="135">
        <v>0.03</v>
      </c>
      <c r="E62" s="135">
        <v>30</v>
      </c>
      <c r="G62" s="284"/>
    </row>
    <row r="63" spans="1:7" ht="15">
      <c r="A63" s="238"/>
      <c r="B63" s="238"/>
      <c r="C63" s="241"/>
      <c r="D63" s="135"/>
      <c r="E63" s="135"/>
      <c r="G63" s="199"/>
    </row>
    <row r="64" spans="1:5" ht="15">
      <c r="A64" s="238"/>
      <c r="B64" s="242" t="s">
        <v>232</v>
      </c>
      <c r="C64" s="241"/>
      <c r="D64" s="135"/>
      <c r="E64" s="135"/>
    </row>
    <row r="65" spans="1:5" ht="15">
      <c r="A65" s="259" t="s">
        <v>322</v>
      </c>
      <c r="B65" s="259" t="s">
        <v>323</v>
      </c>
      <c r="C65" s="260">
        <v>150</v>
      </c>
      <c r="D65" s="262"/>
      <c r="E65" s="262"/>
    </row>
    <row r="66" spans="1:5" ht="15">
      <c r="A66" s="258"/>
      <c r="B66" s="258" t="s">
        <v>18</v>
      </c>
      <c r="C66" s="258"/>
      <c r="D66" s="262">
        <v>0.044</v>
      </c>
      <c r="E66" s="262">
        <v>40</v>
      </c>
    </row>
    <row r="67" spans="1:7" ht="15">
      <c r="A67" s="258"/>
      <c r="B67" s="258" t="s">
        <v>16</v>
      </c>
      <c r="C67" s="258"/>
      <c r="D67" s="262">
        <v>0.0088</v>
      </c>
      <c r="E67" s="262">
        <v>8.8</v>
      </c>
      <c r="G67" s="284"/>
    </row>
    <row r="68" spans="1:7" ht="15">
      <c r="A68" s="258"/>
      <c r="B68" s="258" t="s">
        <v>96</v>
      </c>
      <c r="C68" s="258"/>
      <c r="D68" s="262">
        <v>0.187</v>
      </c>
      <c r="E68" s="262">
        <v>140</v>
      </c>
      <c r="G68" s="284"/>
    </row>
    <row r="69" spans="1:7" ht="15">
      <c r="A69" s="258"/>
      <c r="B69" s="258" t="s">
        <v>94</v>
      </c>
      <c r="C69" s="258"/>
      <c r="D69" s="262">
        <v>0.011</v>
      </c>
      <c r="E69" s="262">
        <v>9</v>
      </c>
      <c r="G69" s="284"/>
    </row>
    <row r="70" spans="1:7" ht="15">
      <c r="A70" s="258"/>
      <c r="B70" s="258" t="s">
        <v>21</v>
      </c>
      <c r="C70" s="258"/>
      <c r="D70" s="262">
        <v>0.003</v>
      </c>
      <c r="E70" s="262">
        <v>3</v>
      </c>
      <c r="G70" s="284"/>
    </row>
    <row r="71" spans="1:7" ht="15">
      <c r="A71" s="256"/>
      <c r="B71" s="256" t="s">
        <v>17</v>
      </c>
      <c r="C71" s="257"/>
      <c r="D71" s="296">
        <v>0.0004</v>
      </c>
      <c r="E71" s="296">
        <v>0.4</v>
      </c>
      <c r="G71" s="284"/>
    </row>
    <row r="72" spans="1:7" ht="15">
      <c r="A72" s="256"/>
      <c r="B72" s="259"/>
      <c r="C72" s="265"/>
      <c r="D72" s="262"/>
      <c r="E72" s="262"/>
      <c r="G72" s="284"/>
    </row>
    <row r="73" spans="1:7" ht="15">
      <c r="A73" s="256"/>
      <c r="B73" s="256"/>
      <c r="C73" s="257"/>
      <c r="D73" s="256"/>
      <c r="E73" s="256"/>
      <c r="G73" s="284"/>
    </row>
    <row r="74" spans="1:7" ht="15">
      <c r="A74" s="256"/>
      <c r="B74" s="259" t="s">
        <v>163</v>
      </c>
      <c r="C74" s="263" t="s">
        <v>126</v>
      </c>
      <c r="D74" s="258"/>
      <c r="E74" s="258"/>
      <c r="G74" s="284"/>
    </row>
    <row r="75" spans="1:7" ht="15">
      <c r="A75" s="256"/>
      <c r="B75" s="258" t="s">
        <v>164</v>
      </c>
      <c r="C75" s="261"/>
      <c r="D75" s="262">
        <v>0.005</v>
      </c>
      <c r="E75" s="262">
        <v>5</v>
      </c>
      <c r="G75" s="284"/>
    </row>
    <row r="76" spans="1:7" ht="15">
      <c r="A76" s="256"/>
      <c r="B76" s="258" t="s">
        <v>104</v>
      </c>
      <c r="C76" s="261"/>
      <c r="D76" s="262">
        <v>0.2</v>
      </c>
      <c r="E76" s="262">
        <v>200</v>
      </c>
      <c r="G76" s="284"/>
    </row>
    <row r="77" spans="1:7" ht="15">
      <c r="A77" s="256"/>
      <c r="B77" s="258" t="s">
        <v>29</v>
      </c>
      <c r="C77" s="261"/>
      <c r="D77" s="262">
        <v>0.01</v>
      </c>
      <c r="E77" s="262">
        <v>10</v>
      </c>
      <c r="G77" s="284"/>
    </row>
    <row r="78" spans="1:7" ht="15">
      <c r="A78" s="256"/>
      <c r="B78" s="256"/>
      <c r="C78" s="257"/>
      <c r="D78" s="264"/>
      <c r="E78" s="264"/>
      <c r="G78" s="284"/>
    </row>
    <row r="79" spans="1:7" ht="15">
      <c r="A79" s="256"/>
      <c r="B79" s="293" t="s">
        <v>32</v>
      </c>
      <c r="C79" s="297" t="s">
        <v>133</v>
      </c>
      <c r="D79" s="296">
        <v>0.02</v>
      </c>
      <c r="E79" s="296">
        <v>20</v>
      </c>
      <c r="G79" s="284"/>
    </row>
    <row r="80" spans="1:5" ht="15">
      <c r="A80" s="256"/>
      <c r="B80" s="256"/>
      <c r="C80" s="257"/>
      <c r="D80" s="256"/>
      <c r="E80" s="256"/>
    </row>
    <row r="81" spans="1:7" ht="15">
      <c r="A81" s="256"/>
      <c r="B81" s="256"/>
      <c r="C81" s="257"/>
      <c r="D81" s="256"/>
      <c r="E81" s="256"/>
      <c r="G81" s="199"/>
    </row>
    <row r="82" spans="1:5" ht="15">
      <c r="A82" s="256"/>
      <c r="B82" s="256"/>
      <c r="C82" s="257"/>
      <c r="D82" s="256"/>
      <c r="E82" s="256"/>
    </row>
    <row r="83" spans="1:5" ht="15">
      <c r="A83" s="256"/>
      <c r="B83" s="256"/>
      <c r="C83" s="257"/>
      <c r="D83" s="256"/>
      <c r="E83" s="256"/>
    </row>
  </sheetData>
  <sheetProtection/>
  <printOptions/>
  <pageMargins left="0.7" right="0.7" top="0.75" bottom="0.75" header="0.3" footer="0.3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K55" sqref="K55"/>
    </sheetView>
  </sheetViews>
  <sheetFormatPr defaultColWidth="9.140625" defaultRowHeight="15"/>
  <cols>
    <col min="1" max="1" width="10.00390625" style="77" customWidth="1"/>
    <col min="2" max="2" width="25.00390625" style="77" customWidth="1"/>
    <col min="3" max="3" width="10.00390625" style="16" customWidth="1"/>
    <col min="4" max="5" width="13.57421875" style="77" customWidth="1"/>
    <col min="6" max="16384" width="9.140625" style="77" customWidth="1"/>
  </cols>
  <sheetData>
    <row r="1" spans="1:5" ht="60.75" thickBot="1">
      <c r="A1" s="23" t="s">
        <v>0</v>
      </c>
      <c r="B1" s="22" t="s">
        <v>1</v>
      </c>
      <c r="C1" s="31" t="s">
        <v>2</v>
      </c>
      <c r="D1" s="395" t="s">
        <v>47</v>
      </c>
      <c r="E1" s="395" t="s">
        <v>48</v>
      </c>
    </row>
    <row r="2" spans="1:5" s="80" customFormat="1" ht="12.75">
      <c r="A2" s="32"/>
      <c r="B2" s="59" t="s">
        <v>10</v>
      </c>
      <c r="C2" s="60"/>
      <c r="D2" s="396"/>
      <c r="E2" s="396"/>
    </row>
    <row r="3" spans="1:5" s="80" customFormat="1" ht="23.25" customHeight="1">
      <c r="A3" s="65"/>
      <c r="B3" s="198" t="s">
        <v>117</v>
      </c>
      <c r="C3" s="197"/>
      <c r="D3" s="397"/>
      <c r="E3" s="397"/>
    </row>
    <row r="4" spans="1:5" s="80" customFormat="1" ht="16.5" customHeight="1">
      <c r="A4" s="33" t="s">
        <v>303</v>
      </c>
      <c r="B4" s="90" t="s">
        <v>356</v>
      </c>
      <c r="C4" s="81" t="s">
        <v>126</v>
      </c>
      <c r="D4" s="299"/>
      <c r="E4" s="303"/>
    </row>
    <row r="5" spans="1:5" s="80" customFormat="1" ht="18" customHeight="1">
      <c r="A5" s="117"/>
      <c r="B5" s="84" t="s">
        <v>18</v>
      </c>
      <c r="C5" s="78"/>
      <c r="D5" s="299">
        <v>0.0868</v>
      </c>
      <c r="E5" s="303">
        <v>79</v>
      </c>
    </row>
    <row r="6" spans="1:5" s="80" customFormat="1" ht="15.75" customHeight="1">
      <c r="A6" s="117"/>
      <c r="B6" s="83" t="s">
        <v>16</v>
      </c>
      <c r="C6" s="78"/>
      <c r="D6" s="299">
        <v>0.005</v>
      </c>
      <c r="E6" s="303">
        <v>5</v>
      </c>
    </row>
    <row r="7" spans="1:5" s="80" customFormat="1" ht="15.75" customHeight="1">
      <c r="A7" s="117"/>
      <c r="B7" s="79" t="s">
        <v>96</v>
      </c>
      <c r="C7" s="82"/>
      <c r="D7" s="299">
        <v>0.128</v>
      </c>
      <c r="E7" s="303">
        <v>96</v>
      </c>
    </row>
    <row r="8" spans="1:5" s="80" customFormat="1" ht="17.25" customHeight="1">
      <c r="A8" s="33"/>
      <c r="B8" s="92" t="s">
        <v>94</v>
      </c>
      <c r="C8" s="82"/>
      <c r="D8" s="299">
        <v>0.014</v>
      </c>
      <c r="E8" s="303">
        <v>12</v>
      </c>
    </row>
    <row r="9" spans="1:5" s="80" customFormat="1" ht="15.75" customHeight="1">
      <c r="A9" s="33"/>
      <c r="B9" s="84" t="s">
        <v>57</v>
      </c>
      <c r="C9" s="78"/>
      <c r="D9" s="299">
        <v>0.0028</v>
      </c>
      <c r="E9" s="303">
        <v>2.8</v>
      </c>
    </row>
    <row r="10" spans="1:5" s="271" customFormat="1" ht="15.75" customHeight="1">
      <c r="A10" s="228"/>
      <c r="B10" s="84" t="s">
        <v>44</v>
      </c>
      <c r="C10" s="78"/>
      <c r="D10" s="299">
        <v>0.002</v>
      </c>
      <c r="E10" s="303">
        <v>2</v>
      </c>
    </row>
    <row r="11" spans="1:5" s="271" customFormat="1" ht="15.75" customHeight="1">
      <c r="A11" s="228"/>
      <c r="B11" s="84" t="s">
        <v>172</v>
      </c>
      <c r="C11" s="78"/>
      <c r="D11" s="299">
        <v>0.013</v>
      </c>
      <c r="E11" s="303">
        <v>12</v>
      </c>
    </row>
    <row r="12" spans="1:9" s="80" customFormat="1" ht="17.25" customHeight="1">
      <c r="A12" s="33"/>
      <c r="B12" s="83" t="s">
        <v>17</v>
      </c>
      <c r="C12" s="78"/>
      <c r="D12" s="299">
        <v>0.0006</v>
      </c>
      <c r="E12" s="303">
        <v>0.6</v>
      </c>
      <c r="G12" s="271"/>
      <c r="H12" s="271"/>
      <c r="I12" s="271"/>
    </row>
    <row r="13" spans="1:5" s="80" customFormat="1" ht="24" customHeight="1">
      <c r="A13" s="40" t="s">
        <v>3</v>
      </c>
      <c r="B13" s="120" t="s">
        <v>357</v>
      </c>
      <c r="C13" s="110" t="s">
        <v>126</v>
      </c>
      <c r="D13" s="365"/>
      <c r="E13" s="366"/>
    </row>
    <row r="14" spans="1:5" s="80" customFormat="1" ht="17.25" customHeight="1">
      <c r="A14" s="228"/>
      <c r="B14" s="98" t="s">
        <v>107</v>
      </c>
      <c r="C14" s="174"/>
      <c r="D14" s="299">
        <v>0.015</v>
      </c>
      <c r="E14" s="303">
        <v>15</v>
      </c>
    </row>
    <row r="15" spans="1:5" s="80" customFormat="1" ht="17.25" customHeight="1">
      <c r="A15" s="228"/>
      <c r="B15" s="103" t="s">
        <v>105</v>
      </c>
      <c r="C15" s="174"/>
      <c r="D15" s="250">
        <v>0.01</v>
      </c>
      <c r="E15" s="303">
        <v>10</v>
      </c>
    </row>
    <row r="16" spans="1:5" s="80" customFormat="1" ht="18" customHeight="1">
      <c r="A16" s="228"/>
      <c r="B16" s="98" t="s">
        <v>108</v>
      </c>
      <c r="C16" s="174"/>
      <c r="D16" s="299">
        <v>0.0002</v>
      </c>
      <c r="E16" s="303">
        <v>0.2</v>
      </c>
    </row>
    <row r="17" spans="1:5" ht="15">
      <c r="A17" s="229"/>
      <c r="B17" s="87"/>
      <c r="C17" s="108"/>
      <c r="D17" s="306"/>
      <c r="E17" s="341"/>
    </row>
    <row r="18" spans="1:5" ht="15">
      <c r="A18" s="229"/>
      <c r="B18" s="87" t="s">
        <v>259</v>
      </c>
      <c r="C18" s="108" t="s">
        <v>133</v>
      </c>
      <c r="D18" s="306">
        <v>0.02</v>
      </c>
      <c r="E18" s="341">
        <v>20</v>
      </c>
    </row>
    <row r="19" spans="1:5" ht="15">
      <c r="A19" s="229"/>
      <c r="B19" s="87"/>
      <c r="C19" s="174"/>
      <c r="D19" s="306"/>
      <c r="E19" s="341"/>
    </row>
    <row r="20" spans="1:5" s="171" customFormat="1" ht="15">
      <c r="A20" s="229"/>
      <c r="B20" s="87" t="s">
        <v>32</v>
      </c>
      <c r="C20" s="174" t="s">
        <v>133</v>
      </c>
      <c r="D20" s="306">
        <v>0.02</v>
      </c>
      <c r="E20" s="341">
        <v>20</v>
      </c>
    </row>
    <row r="21" spans="1:5" s="171" customFormat="1" ht="15">
      <c r="A21" s="229"/>
      <c r="B21" s="87"/>
      <c r="C21" s="174"/>
      <c r="D21" s="306"/>
      <c r="E21" s="341"/>
    </row>
    <row r="22" spans="1:5" s="171" customFormat="1" ht="15">
      <c r="A22" s="229"/>
      <c r="B22" s="87" t="s">
        <v>358</v>
      </c>
      <c r="C22" s="96">
        <v>100</v>
      </c>
      <c r="D22" s="140">
        <v>0.1</v>
      </c>
      <c r="E22" s="303">
        <v>100</v>
      </c>
    </row>
    <row r="23" spans="1:5" ht="15">
      <c r="A23" s="229"/>
      <c r="B23" s="95" t="s">
        <v>41</v>
      </c>
      <c r="C23" s="174"/>
      <c r="D23" s="290"/>
      <c r="E23" s="340"/>
    </row>
    <row r="24" spans="1:5" ht="15">
      <c r="A24" s="229"/>
      <c r="B24" s="229"/>
      <c r="C24" s="251"/>
      <c r="D24" s="290"/>
      <c r="E24" s="290"/>
    </row>
    <row r="25" spans="1:5" ht="15">
      <c r="A25" s="229"/>
      <c r="B25" s="242" t="s">
        <v>158</v>
      </c>
      <c r="C25" s="247"/>
      <c r="D25" s="292"/>
      <c r="E25" s="292"/>
    </row>
    <row r="26" spans="1:5" ht="15">
      <c r="A26" s="229" t="s">
        <v>311</v>
      </c>
      <c r="B26" s="133" t="s">
        <v>312</v>
      </c>
      <c r="C26" s="240">
        <v>60</v>
      </c>
      <c r="D26" s="296"/>
      <c r="E26" s="296"/>
    </row>
    <row r="27" spans="1:5" ht="15">
      <c r="A27" s="229"/>
      <c r="B27" s="238" t="s">
        <v>28</v>
      </c>
      <c r="C27" s="247"/>
      <c r="D27" s="296">
        <v>0.06</v>
      </c>
      <c r="E27" s="296">
        <v>48</v>
      </c>
    </row>
    <row r="28" spans="1:5" ht="15">
      <c r="A28" s="229"/>
      <c r="B28" s="238" t="s">
        <v>94</v>
      </c>
      <c r="C28" s="247"/>
      <c r="D28" s="296">
        <v>0.00714</v>
      </c>
      <c r="E28" s="296">
        <v>6</v>
      </c>
    </row>
    <row r="29" spans="1:5" ht="15">
      <c r="A29" s="229"/>
      <c r="B29" s="238" t="s">
        <v>66</v>
      </c>
      <c r="C29" s="247"/>
      <c r="D29" s="296">
        <v>0.0042</v>
      </c>
      <c r="E29" s="296">
        <v>4.2</v>
      </c>
    </row>
    <row r="30" spans="1:5" s="284" customFormat="1" ht="15">
      <c r="A30" s="290"/>
      <c r="B30" s="292" t="s">
        <v>25</v>
      </c>
      <c r="C30" s="247"/>
      <c r="D30" s="296">
        <v>0.0003</v>
      </c>
      <c r="E30" s="296">
        <v>0.3</v>
      </c>
    </row>
    <row r="31" spans="1:5" ht="15">
      <c r="A31" s="229"/>
      <c r="B31" s="238" t="s">
        <v>29</v>
      </c>
      <c r="C31" s="247"/>
      <c r="D31" s="296">
        <v>0.0006</v>
      </c>
      <c r="E31" s="296">
        <v>0.6</v>
      </c>
    </row>
    <row r="32" spans="1:5" s="284" customFormat="1" ht="15">
      <c r="A32" s="290"/>
      <c r="B32" s="292" t="s">
        <v>139</v>
      </c>
      <c r="C32" s="247"/>
      <c r="D32" s="296">
        <v>0.0006</v>
      </c>
      <c r="E32" s="296">
        <v>0.6</v>
      </c>
    </row>
    <row r="33" spans="1:5" s="284" customFormat="1" ht="15">
      <c r="A33" s="290"/>
      <c r="B33" s="292" t="s">
        <v>313</v>
      </c>
      <c r="C33" s="247"/>
      <c r="D33" s="296">
        <v>0.00078</v>
      </c>
      <c r="E33" s="296">
        <v>0.6</v>
      </c>
    </row>
    <row r="34" spans="1:5" s="284" customFormat="1" ht="15">
      <c r="A34" s="290"/>
      <c r="B34" s="292"/>
      <c r="C34" s="247"/>
      <c r="D34" s="296"/>
      <c r="E34" s="296"/>
    </row>
    <row r="35" spans="1:5" ht="15">
      <c r="A35" s="229"/>
      <c r="B35" s="133" t="s">
        <v>223</v>
      </c>
      <c r="C35" s="240" t="s">
        <v>170</v>
      </c>
      <c r="D35" s="296"/>
      <c r="E35" s="296"/>
    </row>
    <row r="36" spans="1:5" ht="15">
      <c r="A36" s="229"/>
      <c r="B36" s="238" t="s">
        <v>224</v>
      </c>
      <c r="C36" s="247"/>
      <c r="D36" s="296">
        <v>0.0504</v>
      </c>
      <c r="E36" s="296">
        <v>40</v>
      </c>
    </row>
    <row r="37" spans="1:5" ht="15">
      <c r="A37" s="229"/>
      <c r="B37" s="238" t="s">
        <v>96</v>
      </c>
      <c r="C37" s="247"/>
      <c r="D37" s="296">
        <v>0.032</v>
      </c>
      <c r="E37" s="296">
        <v>24</v>
      </c>
    </row>
    <row r="38" spans="1:5" ht="15">
      <c r="A38" s="229"/>
      <c r="B38" s="238" t="s">
        <v>28</v>
      </c>
      <c r="C38" s="247"/>
      <c r="D38" s="296">
        <v>0.0128</v>
      </c>
      <c r="E38" s="296">
        <v>10.4</v>
      </c>
    </row>
    <row r="39" spans="1:5" ht="15">
      <c r="A39" s="229"/>
      <c r="B39" s="238" t="s">
        <v>94</v>
      </c>
      <c r="C39" s="247"/>
      <c r="D39" s="296">
        <v>0.0096</v>
      </c>
      <c r="E39" s="296">
        <v>8</v>
      </c>
    </row>
    <row r="40" spans="1:5" ht="15">
      <c r="A40" s="229"/>
      <c r="B40" s="238" t="s">
        <v>16</v>
      </c>
      <c r="C40" s="247"/>
      <c r="D40" s="296">
        <v>0.004</v>
      </c>
      <c r="E40" s="296">
        <v>4</v>
      </c>
    </row>
    <row r="41" spans="1:5" ht="15">
      <c r="A41" s="229"/>
      <c r="B41" s="238" t="s">
        <v>56</v>
      </c>
      <c r="C41" s="247"/>
      <c r="D41" s="296">
        <v>0</v>
      </c>
      <c r="E41" s="296">
        <v>0</v>
      </c>
    </row>
    <row r="42" spans="1:5" ht="15">
      <c r="A42" s="229"/>
      <c r="B42" s="238" t="s">
        <v>17</v>
      </c>
      <c r="C42" s="247"/>
      <c r="D42" s="296">
        <v>0.0015</v>
      </c>
      <c r="E42" s="296">
        <v>1.5</v>
      </c>
    </row>
    <row r="43" spans="1:5" ht="15">
      <c r="A43" s="229"/>
      <c r="B43" s="238" t="s">
        <v>57</v>
      </c>
      <c r="C43" s="247"/>
      <c r="D43" s="296">
        <v>0.001</v>
      </c>
      <c r="E43" s="296">
        <v>1</v>
      </c>
    </row>
    <row r="44" spans="1:5" ht="15">
      <c r="A44" s="229"/>
      <c r="B44" s="238" t="s">
        <v>56</v>
      </c>
      <c r="C44" s="247"/>
      <c r="D44" s="296">
        <v>0.005</v>
      </c>
      <c r="E44" s="296">
        <v>5</v>
      </c>
    </row>
    <row r="45" spans="1:5" ht="15">
      <c r="A45" s="229" t="s">
        <v>282</v>
      </c>
      <c r="B45" s="133" t="s">
        <v>220</v>
      </c>
      <c r="C45" s="240">
        <v>90</v>
      </c>
      <c r="D45" s="296"/>
      <c r="E45" s="296"/>
    </row>
    <row r="46" spans="1:5" ht="15">
      <c r="A46" s="229"/>
      <c r="B46" s="238" t="s">
        <v>194</v>
      </c>
      <c r="C46" s="247"/>
      <c r="D46" s="296">
        <v>0.0732</v>
      </c>
      <c r="E46" s="296">
        <v>66.6</v>
      </c>
    </row>
    <row r="47" spans="1:5" ht="15">
      <c r="A47" s="229"/>
      <c r="B47" s="238" t="s">
        <v>73</v>
      </c>
      <c r="C47" s="247"/>
      <c r="D47" s="296">
        <v>0.0162</v>
      </c>
      <c r="E47" s="296">
        <v>16.2</v>
      </c>
    </row>
    <row r="48" spans="1:5" ht="15">
      <c r="A48" s="229"/>
      <c r="B48" s="238" t="s">
        <v>122</v>
      </c>
      <c r="C48" s="247"/>
      <c r="D48" s="296">
        <v>0.0166</v>
      </c>
      <c r="E48" s="296">
        <v>16.6</v>
      </c>
    </row>
    <row r="49" spans="1:5" ht="15">
      <c r="A49" s="229"/>
      <c r="B49" s="238" t="s">
        <v>116</v>
      </c>
      <c r="C49" s="247"/>
      <c r="D49" s="296">
        <v>0.009</v>
      </c>
      <c r="E49" s="296">
        <v>9</v>
      </c>
    </row>
    <row r="50" spans="1:5" ht="15">
      <c r="A50" s="229"/>
      <c r="B50" s="238"/>
      <c r="C50" s="247"/>
      <c r="D50" s="296"/>
      <c r="E50" s="296">
        <v>14.040000000000001</v>
      </c>
    </row>
    <row r="51" spans="1:5" ht="15">
      <c r="A51" s="229"/>
      <c r="B51" s="238" t="s">
        <v>99</v>
      </c>
      <c r="C51" s="247"/>
      <c r="D51" s="296">
        <v>0.006</v>
      </c>
      <c r="E51" s="296">
        <v>5</v>
      </c>
    </row>
    <row r="52" spans="1:5" ht="15">
      <c r="A52" s="229"/>
      <c r="B52" s="238" t="s">
        <v>55</v>
      </c>
      <c r="C52" s="247"/>
      <c r="D52" s="296">
        <v>0.005</v>
      </c>
      <c r="E52" s="296">
        <v>5</v>
      </c>
    </row>
    <row r="53" spans="1:5" ht="15">
      <c r="A53" s="229"/>
      <c r="B53" s="238" t="s">
        <v>42</v>
      </c>
      <c r="C53" s="247"/>
      <c r="D53" s="296">
        <v>0.002</v>
      </c>
      <c r="E53" s="296">
        <v>2</v>
      </c>
    </row>
    <row r="54" spans="1:5" ht="15">
      <c r="A54" s="229"/>
      <c r="B54" s="133"/>
      <c r="C54" s="240"/>
      <c r="D54" s="296"/>
      <c r="E54" s="296"/>
    </row>
    <row r="55" spans="1:5" ht="15">
      <c r="A55" s="300" t="s">
        <v>279</v>
      </c>
      <c r="B55" s="293" t="s">
        <v>221</v>
      </c>
      <c r="C55" s="297">
        <v>150</v>
      </c>
      <c r="D55" s="296"/>
      <c r="E55" s="296"/>
    </row>
    <row r="56" spans="1:5" ht="15">
      <c r="A56" s="229"/>
      <c r="B56" s="238" t="s">
        <v>136</v>
      </c>
      <c r="C56" s="247"/>
      <c r="D56" s="296">
        <v>0.051</v>
      </c>
      <c r="E56" s="296">
        <v>51</v>
      </c>
    </row>
    <row r="57" spans="1:5" ht="15">
      <c r="A57" s="229"/>
      <c r="B57" s="238" t="s">
        <v>22</v>
      </c>
      <c r="C57" s="247"/>
      <c r="D57" s="296">
        <v>0.00675</v>
      </c>
      <c r="E57" s="296">
        <v>6.75</v>
      </c>
    </row>
    <row r="58" spans="1:5" ht="15">
      <c r="A58" s="229"/>
      <c r="B58" s="238" t="s">
        <v>106</v>
      </c>
      <c r="C58" s="247"/>
      <c r="D58" s="296">
        <v>0.0015</v>
      </c>
      <c r="E58" s="296">
        <v>1.5</v>
      </c>
    </row>
    <row r="59" spans="1:5" ht="15">
      <c r="A59" s="229"/>
      <c r="B59" s="238"/>
      <c r="C59" s="247"/>
      <c r="D59" s="296"/>
      <c r="E59" s="296"/>
    </row>
    <row r="60" spans="1:5" ht="15">
      <c r="A60" s="229"/>
      <c r="B60" s="133" t="s">
        <v>147</v>
      </c>
      <c r="C60" s="240" t="s">
        <v>126</v>
      </c>
      <c r="D60" s="296"/>
      <c r="E60" s="296"/>
    </row>
    <row r="61" spans="1:5" s="284" customFormat="1" ht="15">
      <c r="A61" s="290"/>
      <c r="B61" s="292" t="s">
        <v>103</v>
      </c>
      <c r="C61" s="297"/>
      <c r="D61" s="296">
        <v>0.0135</v>
      </c>
      <c r="E61" s="296">
        <v>2</v>
      </c>
    </row>
    <row r="62" spans="1:5" s="284" customFormat="1" ht="15">
      <c r="A62" s="290"/>
      <c r="B62" s="292" t="s">
        <v>104</v>
      </c>
      <c r="C62" s="297"/>
      <c r="D62" s="296">
        <v>0.2</v>
      </c>
      <c r="E62" s="296">
        <v>200</v>
      </c>
    </row>
    <row r="63" spans="1:5" ht="15">
      <c r="A63" s="229"/>
      <c r="B63" s="238" t="s">
        <v>29</v>
      </c>
      <c r="C63" s="247"/>
      <c r="D63" s="296">
        <v>0.008</v>
      </c>
      <c r="E63" s="296">
        <v>8</v>
      </c>
    </row>
    <row r="64" spans="1:5" s="284" customFormat="1" ht="15">
      <c r="A64" s="290"/>
      <c r="B64" s="292"/>
      <c r="C64" s="247"/>
      <c r="D64" s="296"/>
      <c r="E64" s="296"/>
    </row>
    <row r="65" spans="1:5" ht="15">
      <c r="A65" s="229"/>
      <c r="B65" s="133" t="s">
        <v>43</v>
      </c>
      <c r="C65" s="240" t="s">
        <v>134</v>
      </c>
      <c r="D65" s="296">
        <v>0.05</v>
      </c>
      <c r="E65" s="296">
        <v>50</v>
      </c>
    </row>
    <row r="66" spans="1:5" ht="15">
      <c r="A66" s="229"/>
      <c r="B66" s="133" t="s">
        <v>45</v>
      </c>
      <c r="C66" s="240" t="s">
        <v>132</v>
      </c>
      <c r="D66" s="296">
        <v>0.03</v>
      </c>
      <c r="E66" s="296">
        <v>30</v>
      </c>
    </row>
    <row r="67" spans="1:5" ht="15">
      <c r="A67" s="229"/>
      <c r="B67" s="238"/>
      <c r="C67" s="247"/>
      <c r="D67" s="296"/>
      <c r="E67" s="296"/>
    </row>
    <row r="68" spans="1:5" ht="15">
      <c r="A68" s="229"/>
      <c r="B68" s="294" t="s">
        <v>232</v>
      </c>
      <c r="C68" s="247"/>
      <c r="D68" s="296"/>
      <c r="E68" s="296"/>
    </row>
    <row r="69" spans="1:5" ht="15">
      <c r="A69" s="229"/>
      <c r="B69" s="238"/>
      <c r="C69" s="247"/>
      <c r="D69" s="296"/>
      <c r="E69" s="296"/>
    </row>
    <row r="70" spans="1:5" ht="15">
      <c r="A70" s="229"/>
      <c r="B70" s="293" t="s">
        <v>233</v>
      </c>
      <c r="C70" s="247">
        <v>200</v>
      </c>
      <c r="D70" s="296"/>
      <c r="E70" s="296"/>
    </row>
    <row r="71" spans="1:5" ht="15">
      <c r="A71" s="229"/>
      <c r="B71" s="293" t="s">
        <v>234</v>
      </c>
      <c r="C71" s="247"/>
      <c r="D71" s="296">
        <v>0.2</v>
      </c>
      <c r="E71" s="296">
        <v>200</v>
      </c>
    </row>
    <row r="72" spans="1:5" ht="15">
      <c r="A72" s="229"/>
      <c r="B72" s="293"/>
      <c r="C72" s="247"/>
      <c r="D72" s="296"/>
      <c r="E72" s="296"/>
    </row>
    <row r="73" spans="1:5" ht="15">
      <c r="A73" s="229"/>
      <c r="B73" s="293" t="s">
        <v>235</v>
      </c>
      <c r="C73" s="247">
        <v>50</v>
      </c>
      <c r="D73" s="296">
        <v>1</v>
      </c>
      <c r="E73" s="296">
        <v>50</v>
      </c>
    </row>
    <row r="74" spans="1:5" ht="15">
      <c r="A74" s="229"/>
      <c r="B74" s="293"/>
      <c r="C74" s="247"/>
      <c r="D74" s="296"/>
      <c r="E74" s="296"/>
    </row>
    <row r="75" spans="1:5" ht="15">
      <c r="A75" s="229"/>
      <c r="B75" s="238"/>
      <c r="C75" s="247"/>
      <c r="D75" s="296"/>
      <c r="E75" s="296"/>
    </row>
    <row r="76" spans="1:5" ht="15">
      <c r="A76" s="229"/>
      <c r="B76" s="293" t="s">
        <v>361</v>
      </c>
      <c r="C76" s="247" t="s">
        <v>119</v>
      </c>
      <c r="D76" s="296"/>
      <c r="E76" s="296"/>
    </row>
    <row r="77" spans="1:5" ht="15">
      <c r="A77" s="229"/>
      <c r="B77" s="238" t="s">
        <v>362</v>
      </c>
      <c r="C77" s="247"/>
      <c r="D77" s="296">
        <v>0.024</v>
      </c>
      <c r="E77" s="296">
        <v>24</v>
      </c>
    </row>
    <row r="78" spans="1:5" ht="15">
      <c r="A78" s="229"/>
      <c r="B78" s="238" t="s">
        <v>363</v>
      </c>
      <c r="C78" s="247"/>
      <c r="D78" s="296">
        <v>0.1304</v>
      </c>
      <c r="E78" s="296">
        <v>106</v>
      </c>
    </row>
    <row r="79" spans="1:5" ht="15">
      <c r="A79" s="229"/>
      <c r="B79" s="238" t="s">
        <v>29</v>
      </c>
      <c r="C79" s="247"/>
      <c r="D79" s="296">
        <v>0.005</v>
      </c>
      <c r="E79" s="296">
        <v>5</v>
      </c>
    </row>
    <row r="80" spans="1:5" ht="15">
      <c r="A80" s="229"/>
      <c r="B80" s="238" t="s">
        <v>16</v>
      </c>
      <c r="C80" s="247"/>
      <c r="D80" s="296">
        <v>0.004</v>
      </c>
      <c r="E80" s="296">
        <v>4</v>
      </c>
    </row>
    <row r="81" spans="1:5" ht="15">
      <c r="A81" s="229"/>
      <c r="B81" s="238"/>
      <c r="C81" s="247"/>
      <c r="D81" s="296"/>
      <c r="E81" s="296"/>
    </row>
  </sheetData>
  <sheetProtection/>
  <printOptions/>
  <pageMargins left="0.7" right="0.7" top="0.75" bottom="0.75" header="0.3" footer="0.3"/>
  <pageSetup horizontalDpi="600" verticalDpi="600" orientation="portrait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="82" zoomScaleNormal="82" zoomScaleSheetLayoutView="100" zoomScalePageLayoutView="0" workbookViewId="0" topLeftCell="A1">
      <selection activeCell="R16" sqref="R16"/>
    </sheetView>
  </sheetViews>
  <sheetFormatPr defaultColWidth="9.140625" defaultRowHeight="15"/>
  <cols>
    <col min="1" max="1" width="9.28125" style="171" bestFit="1" customWidth="1"/>
    <col min="2" max="2" width="31.7109375" style="171" customWidth="1"/>
    <col min="3" max="6" width="9.421875" style="171" bestFit="1" customWidth="1"/>
    <col min="7" max="7" width="11.421875" style="171" customWidth="1"/>
    <col min="8" max="11" width="9.421875" style="171" bestFit="1" customWidth="1"/>
    <col min="12" max="12" width="9.28125" style="171" bestFit="1" customWidth="1"/>
    <col min="13" max="13" width="10.00390625" style="171" customWidth="1"/>
    <col min="14" max="14" width="10.8515625" style="171" customWidth="1"/>
    <col min="15" max="15" width="20.57421875" style="171" customWidth="1"/>
    <col min="16" max="16" width="13.8515625" style="171" customWidth="1"/>
    <col min="17" max="16384" width="9.140625" style="171" customWidth="1"/>
  </cols>
  <sheetData>
    <row r="1" spans="3:13" ht="21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6" ht="20.25">
      <c r="A2" s="123"/>
      <c r="B2" s="398" t="s">
        <v>155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123"/>
    </row>
    <row r="3" spans="1:16" ht="18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8.75">
      <c r="A4" s="125" t="s">
        <v>68</v>
      </c>
      <c r="B4" s="125" t="s">
        <v>69</v>
      </c>
      <c r="C4" s="125">
        <v>1</v>
      </c>
      <c r="D4" s="125">
        <v>2</v>
      </c>
      <c r="E4" s="125">
        <v>3</v>
      </c>
      <c r="F4" s="125">
        <v>4</v>
      </c>
      <c r="G4" s="125">
        <v>5</v>
      </c>
      <c r="H4" s="125">
        <v>6</v>
      </c>
      <c r="I4" s="125">
        <v>7</v>
      </c>
      <c r="J4" s="125">
        <v>8</v>
      </c>
      <c r="K4" s="125">
        <v>9</v>
      </c>
      <c r="L4" s="125">
        <v>10</v>
      </c>
      <c r="M4" s="125" t="s">
        <v>70</v>
      </c>
      <c r="N4" s="125" t="s">
        <v>71</v>
      </c>
      <c r="O4" s="125" t="s">
        <v>130</v>
      </c>
      <c r="P4" s="125" t="s">
        <v>72</v>
      </c>
    </row>
    <row r="5" spans="1:16" ht="18.75">
      <c r="A5" s="126">
        <v>1</v>
      </c>
      <c r="B5" s="127" t="s">
        <v>292</v>
      </c>
      <c r="C5" s="128">
        <f>'1 день'!E24</f>
        <v>0</v>
      </c>
      <c r="D5" s="128">
        <f>'2 день'!E22</f>
        <v>20</v>
      </c>
      <c r="E5" s="128">
        <f>'3 день'!E35</f>
        <v>20</v>
      </c>
      <c r="F5" s="128">
        <f>'4 день'!E42</f>
        <v>20</v>
      </c>
      <c r="G5" s="128">
        <f>'5 день'!E37</f>
        <v>20</v>
      </c>
      <c r="H5" s="128">
        <f>'6 день'!E19</f>
        <v>20</v>
      </c>
      <c r="I5" s="128">
        <f>'7 день'!E32</f>
        <v>20</v>
      </c>
      <c r="J5" s="128">
        <f>'8 день'!E29</f>
        <v>20</v>
      </c>
      <c r="K5" s="128">
        <f>'9 день'!E18</f>
        <v>20</v>
      </c>
      <c r="L5" s="128">
        <f>'10 день'!E20</f>
        <v>20</v>
      </c>
      <c r="M5" s="128">
        <f>SUM(C5:L5)</f>
        <v>180</v>
      </c>
      <c r="N5" s="128">
        <f>SUM(M5/10)</f>
        <v>18</v>
      </c>
      <c r="O5" s="184">
        <v>80</v>
      </c>
      <c r="P5" s="185">
        <f>SUM(N5*100/O5)</f>
        <v>22.5</v>
      </c>
    </row>
    <row r="6" spans="1:16" ht="18.75">
      <c r="A6" s="126">
        <v>2</v>
      </c>
      <c r="B6" s="127" t="s">
        <v>73</v>
      </c>
      <c r="C6" s="128">
        <v>26.55</v>
      </c>
      <c r="D6" s="128">
        <f>'2 день'!E21</f>
        <v>20</v>
      </c>
      <c r="E6" s="128">
        <f>'3 день'!E12+'3 день'!E15+'3 день'!E36</f>
        <v>48.44</v>
      </c>
      <c r="F6" s="128">
        <f>'4 день'!E41</f>
        <v>20</v>
      </c>
      <c r="G6" s="128">
        <f>'5 день'!E9+'5 день'!E13+'5 день'!E36</f>
        <v>50.24</v>
      </c>
      <c r="H6" s="128">
        <f>'6 день'!E18</f>
        <v>20</v>
      </c>
      <c r="I6" s="128">
        <f>'7 день'!E31</f>
        <v>20</v>
      </c>
      <c r="J6" s="128">
        <f>'8 день'!E30</f>
        <v>20</v>
      </c>
      <c r="K6" s="128">
        <f>'9 день'!E17</f>
        <v>50</v>
      </c>
      <c r="L6" s="128">
        <f>'10 день'!E18</f>
        <v>20</v>
      </c>
      <c r="M6" s="128">
        <f aca="true" t="shared" si="0" ref="M6:M30">SUM(C6:L6)</f>
        <v>295.23</v>
      </c>
      <c r="N6" s="128">
        <f aca="true" t="shared" si="1" ref="N6:N31">SUM(M6/10)</f>
        <v>29.523000000000003</v>
      </c>
      <c r="O6" s="184">
        <v>150</v>
      </c>
      <c r="P6" s="185">
        <f aca="true" t="shared" si="2" ref="P6:P31">SUM(N6*100/O6)</f>
        <v>19.682000000000002</v>
      </c>
    </row>
    <row r="7" spans="1:16" ht="18.75">
      <c r="A7" s="126">
        <v>3</v>
      </c>
      <c r="B7" s="127" t="s">
        <v>74</v>
      </c>
      <c r="C7" s="128">
        <f>'1 день'!E6</f>
        <v>9</v>
      </c>
      <c r="D7" s="128"/>
      <c r="E7" s="128"/>
      <c r="F7" s="128">
        <f>'4 день'!E16+'4 день'!E32</f>
        <v>4.6</v>
      </c>
      <c r="G7" s="128">
        <f>'5 день'!E25</f>
        <v>2</v>
      </c>
      <c r="H7" s="128"/>
      <c r="I7" s="128">
        <f>'7 день'!E12+'7 день'!E17</f>
        <v>5.35</v>
      </c>
      <c r="J7" s="128"/>
      <c r="K7" s="128"/>
      <c r="L7" s="128">
        <f>'10 день'!E10</f>
        <v>2</v>
      </c>
      <c r="M7" s="128">
        <f t="shared" si="0"/>
        <v>22.95</v>
      </c>
      <c r="N7" s="128">
        <f t="shared" si="1"/>
        <v>2.295</v>
      </c>
      <c r="O7" s="184">
        <v>15</v>
      </c>
      <c r="P7" s="185">
        <f t="shared" si="2"/>
        <v>15.3</v>
      </c>
    </row>
    <row r="8" spans="1:16" ht="18.75">
      <c r="A8" s="126">
        <v>4</v>
      </c>
      <c r="B8" s="127" t="s">
        <v>75</v>
      </c>
      <c r="C8" s="128"/>
      <c r="D8" s="128">
        <f>'2 день'!E11</f>
        <v>35</v>
      </c>
      <c r="E8" s="128">
        <f>'3 день'!E27</f>
        <v>37.5</v>
      </c>
      <c r="F8" s="128"/>
      <c r="G8" s="128"/>
      <c r="H8" s="128"/>
      <c r="I8" s="128">
        <f>'7 день'!E9</f>
        <v>5</v>
      </c>
      <c r="J8" s="128"/>
      <c r="K8" s="128">
        <f>'9 день'!E8</f>
        <v>31.3</v>
      </c>
      <c r="L8" s="128"/>
      <c r="M8" s="128">
        <f t="shared" si="0"/>
        <v>108.8</v>
      </c>
      <c r="N8" s="128">
        <f t="shared" si="1"/>
        <v>10.879999999999999</v>
      </c>
      <c r="O8" s="184">
        <v>45</v>
      </c>
      <c r="P8" s="185">
        <f t="shared" si="2"/>
        <v>24.177777777777777</v>
      </c>
    </row>
    <row r="9" spans="1:16" ht="18.75">
      <c r="A9" s="126">
        <v>5</v>
      </c>
      <c r="B9" s="127" t="s">
        <v>76</v>
      </c>
      <c r="C9" s="128"/>
      <c r="D9" s="128"/>
      <c r="E9" s="128"/>
      <c r="F9" s="128">
        <f>'4 день'!E21</f>
        <v>34</v>
      </c>
      <c r="G9" s="128"/>
      <c r="H9" s="128"/>
      <c r="I9" s="128"/>
      <c r="J9" s="128"/>
      <c r="K9" s="128"/>
      <c r="L9" s="128"/>
      <c r="M9" s="128">
        <f t="shared" si="0"/>
        <v>34</v>
      </c>
      <c r="N9" s="128">
        <f t="shared" si="1"/>
        <v>3.4</v>
      </c>
      <c r="O9" s="184">
        <v>15</v>
      </c>
      <c r="P9" s="185">
        <f t="shared" si="2"/>
        <v>22.666666666666668</v>
      </c>
    </row>
    <row r="10" spans="1:16" ht="18.75">
      <c r="A10" s="126">
        <v>6</v>
      </c>
      <c r="B10" s="127" t="s">
        <v>77</v>
      </c>
      <c r="C10" s="128"/>
      <c r="D10" s="128"/>
      <c r="E10" s="128"/>
      <c r="F10" s="128"/>
      <c r="G10" s="128">
        <f>'5 день'!E18</f>
        <v>56.4</v>
      </c>
      <c r="H10" s="128"/>
      <c r="I10" s="128">
        <f>'7 день'!E24</f>
        <v>128.28</v>
      </c>
      <c r="J10" s="128">
        <f>'8 день'!E19</f>
        <v>150</v>
      </c>
      <c r="K10" s="128"/>
      <c r="L10" s="128">
        <f>'10 день'!E7</f>
        <v>96</v>
      </c>
      <c r="M10" s="128">
        <f t="shared" si="0"/>
        <v>430.68</v>
      </c>
      <c r="N10" s="128">
        <f t="shared" si="1"/>
        <v>43.068</v>
      </c>
      <c r="O10" s="184">
        <v>187</v>
      </c>
      <c r="P10" s="185">
        <f t="shared" si="2"/>
        <v>23.03101604278075</v>
      </c>
    </row>
    <row r="11" spans="1:16" ht="18.75">
      <c r="A11" s="126">
        <v>7</v>
      </c>
      <c r="B11" s="127" t="s">
        <v>78</v>
      </c>
      <c r="C11" s="128"/>
      <c r="D11" s="128">
        <f>'2 день'!E8+'2 день'!E9+'2 день'!E10</f>
        <v>18</v>
      </c>
      <c r="E11" s="128">
        <f>'3 день'!E5+'3 день'!E6+'3 день'!E13+'3 день'!E21+'3 день'!E22+'3 день'!E24</f>
        <v>67.1</v>
      </c>
      <c r="F11" s="128">
        <f>'4 день'!E5+'4 день'!E6+'4 день'!E14+'4 день'!E26+'4 день'!E28+'4 день'!E29+'4 день'!E30</f>
        <v>139.5</v>
      </c>
      <c r="G11" s="128">
        <f>'5 день'!E5+'5 день'!E11+'5 день'!E19+'5 день'!E20+'5 день'!E21+'5 день'!E26+'5 день'!E27+'5 день'!E28</f>
        <v>155.1</v>
      </c>
      <c r="H11" s="128">
        <f>'6 день'!E4</f>
        <v>60</v>
      </c>
      <c r="I11" s="128">
        <f>'7 день'!E5+'7 день'!E10+'7 день'!E18+'7 день'!E19+'7 день'!E21</f>
        <v>84.3</v>
      </c>
      <c r="J11" s="128">
        <f>'8 день'!E5+'8 день'!E8+'8 день'!E12+'8 день'!E13+'8 день'!E14</f>
        <v>90.52000000000001</v>
      </c>
      <c r="K11" s="128"/>
      <c r="L11" s="128">
        <f>'10 день'!E8+'10 день'!E9+'10 день'!E11</f>
        <v>26.8</v>
      </c>
      <c r="M11" s="128">
        <f t="shared" si="0"/>
        <v>641.3199999999999</v>
      </c>
      <c r="N11" s="128">
        <f t="shared" si="1"/>
        <v>64.13199999999999</v>
      </c>
      <c r="O11" s="184">
        <v>280</v>
      </c>
      <c r="P11" s="185">
        <f t="shared" si="2"/>
        <v>22.90428571428571</v>
      </c>
    </row>
    <row r="12" spans="1:16" ht="18.75">
      <c r="A12" s="126">
        <v>8</v>
      </c>
      <c r="B12" s="127" t="s">
        <v>79</v>
      </c>
      <c r="C12" s="128">
        <f>'1 день'!E19+'1 день'!E22</f>
        <v>110</v>
      </c>
      <c r="D12" s="128">
        <f>'2 день'!E19</f>
        <v>110</v>
      </c>
      <c r="E12" s="128"/>
      <c r="F12" s="128">
        <f>'4 день'!E36</f>
        <v>40</v>
      </c>
      <c r="G12" s="128"/>
      <c r="H12" s="128">
        <f>'6 день'!E16</f>
        <v>100</v>
      </c>
      <c r="I12" s="128"/>
      <c r="J12" s="128"/>
      <c r="K12" s="128">
        <f>'9 день'!E15</f>
        <v>7</v>
      </c>
      <c r="L12" s="128">
        <f>'10 день'!E22</f>
        <v>100</v>
      </c>
      <c r="M12" s="128">
        <f t="shared" si="0"/>
        <v>467</v>
      </c>
      <c r="N12" s="128">
        <f t="shared" si="1"/>
        <v>46.7</v>
      </c>
      <c r="O12" s="184">
        <v>185</v>
      </c>
      <c r="P12" s="185">
        <f t="shared" si="2"/>
        <v>25.243243243243242</v>
      </c>
    </row>
    <row r="13" spans="1:16" ht="18.75">
      <c r="A13" s="126">
        <v>9</v>
      </c>
      <c r="B13" s="127" t="s">
        <v>80</v>
      </c>
      <c r="C13" s="128"/>
      <c r="D13" s="128"/>
      <c r="E13" s="128"/>
      <c r="F13" s="128"/>
      <c r="G13" s="128">
        <f>'5 день'!E33</f>
        <v>20</v>
      </c>
      <c r="H13" s="128"/>
      <c r="I13" s="128"/>
      <c r="J13" s="128"/>
      <c r="K13" s="128"/>
      <c r="L13" s="128">
        <f>'10 день'!E14</f>
        <v>15</v>
      </c>
      <c r="M13" s="128">
        <f t="shared" si="0"/>
        <v>35</v>
      </c>
      <c r="N13" s="128">
        <f t="shared" si="1"/>
        <v>3.5</v>
      </c>
      <c r="O13" s="184">
        <v>15</v>
      </c>
      <c r="P13" s="185">
        <f t="shared" si="2"/>
        <v>23.333333333333332</v>
      </c>
    </row>
    <row r="14" spans="1:16" ht="18.75">
      <c r="A14" s="126">
        <v>10</v>
      </c>
      <c r="B14" s="207" t="s">
        <v>81</v>
      </c>
      <c r="C14" s="128"/>
      <c r="D14" s="128"/>
      <c r="E14" s="128">
        <f>'3 день'!E31</f>
        <v>200</v>
      </c>
      <c r="F14" s="128"/>
      <c r="G14" s="128"/>
      <c r="H14" s="128"/>
      <c r="I14" s="128">
        <f>'7 день'!E29</f>
        <v>200</v>
      </c>
      <c r="J14" s="128"/>
      <c r="K14" s="128"/>
      <c r="L14" s="128"/>
      <c r="M14" s="128">
        <f t="shared" si="0"/>
        <v>400</v>
      </c>
      <c r="N14" s="128">
        <f t="shared" si="1"/>
        <v>40</v>
      </c>
      <c r="O14" s="184">
        <v>200</v>
      </c>
      <c r="P14" s="185">
        <f t="shared" si="2"/>
        <v>20</v>
      </c>
    </row>
    <row r="15" spans="1:16" ht="18.75">
      <c r="A15" s="126">
        <v>11</v>
      </c>
      <c r="B15" s="127" t="s">
        <v>82</v>
      </c>
      <c r="C15" s="128"/>
      <c r="D15" s="128"/>
      <c r="E15" s="128">
        <f>'3 день'!E11</f>
        <v>50.4</v>
      </c>
      <c r="F15" s="128">
        <f>'4 день'!E13</f>
        <v>79</v>
      </c>
      <c r="G15" s="128"/>
      <c r="H15" s="128"/>
      <c r="I15" s="128">
        <f>'7 день'!E8</f>
        <v>38</v>
      </c>
      <c r="J15" s="128"/>
      <c r="K15" s="128"/>
      <c r="L15" s="128">
        <f>'10 день'!E5</f>
        <v>79</v>
      </c>
      <c r="M15" s="128">
        <f t="shared" si="0"/>
        <v>246.4</v>
      </c>
      <c r="N15" s="128">
        <f t="shared" si="1"/>
        <v>24.64</v>
      </c>
      <c r="O15" s="184">
        <v>70</v>
      </c>
      <c r="P15" s="185">
        <f t="shared" si="2"/>
        <v>35.2</v>
      </c>
    </row>
    <row r="16" spans="1:16" ht="18.75">
      <c r="A16" s="126">
        <v>12</v>
      </c>
      <c r="B16" s="127" t="s">
        <v>83</v>
      </c>
      <c r="C16" s="128"/>
      <c r="D16" s="128">
        <f>'2 день'!E6</f>
        <v>82.5</v>
      </c>
      <c r="E16" s="128"/>
      <c r="F16" s="128"/>
      <c r="G16" s="128"/>
      <c r="H16" s="128"/>
      <c r="I16" s="128"/>
      <c r="J16" s="128"/>
      <c r="K16" s="128"/>
      <c r="L16" s="128"/>
      <c r="M16" s="128">
        <f t="shared" si="0"/>
        <v>82.5</v>
      </c>
      <c r="N16" s="128">
        <f t="shared" si="1"/>
        <v>8.25</v>
      </c>
      <c r="O16" s="184">
        <v>35</v>
      </c>
      <c r="P16" s="185">
        <f t="shared" si="2"/>
        <v>23.571428571428573</v>
      </c>
    </row>
    <row r="17" spans="1:16" ht="18.75">
      <c r="A17" s="126">
        <v>13</v>
      </c>
      <c r="B17" s="127" t="s">
        <v>84</v>
      </c>
      <c r="C17" s="128"/>
      <c r="D17" s="128"/>
      <c r="E17" s="128"/>
      <c r="F17" s="128"/>
      <c r="G17" s="128">
        <f>'5 день'!E8</f>
        <v>71.28</v>
      </c>
      <c r="H17" s="128"/>
      <c r="I17" s="128"/>
      <c r="J17" s="128">
        <f>'8 день'!E11</f>
        <v>73.2</v>
      </c>
      <c r="K17" s="128"/>
      <c r="L17" s="128"/>
      <c r="M17" s="128">
        <f t="shared" si="0"/>
        <v>144.48000000000002</v>
      </c>
      <c r="N17" s="128">
        <f t="shared" si="1"/>
        <v>14.448000000000002</v>
      </c>
      <c r="O17" s="184">
        <v>58</v>
      </c>
      <c r="P17" s="185">
        <f t="shared" si="2"/>
        <v>24.91034482758621</v>
      </c>
    </row>
    <row r="18" spans="1:16" ht="18.75">
      <c r="A18" s="126">
        <v>14</v>
      </c>
      <c r="B18" s="127" t="s">
        <v>85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>
        <f t="shared" si="0"/>
        <v>0</v>
      </c>
      <c r="N18" s="128">
        <f t="shared" si="1"/>
        <v>0</v>
      </c>
      <c r="O18" s="184">
        <v>30</v>
      </c>
      <c r="P18" s="185">
        <f t="shared" si="2"/>
        <v>0</v>
      </c>
    </row>
    <row r="19" spans="1:16" ht="18.75">
      <c r="A19" s="126">
        <v>15</v>
      </c>
      <c r="B19" s="127" t="s">
        <v>65</v>
      </c>
      <c r="C19" s="128">
        <f>'1 день'!E15</f>
        <v>102.4</v>
      </c>
      <c r="D19" s="128">
        <f>'2 день'!E16</f>
        <v>200</v>
      </c>
      <c r="E19" s="128"/>
      <c r="F19" s="128"/>
      <c r="G19" s="128">
        <f>'5 день'!E10</f>
        <v>23.4</v>
      </c>
      <c r="H19" s="128">
        <f>'6 день'!E9</f>
        <v>57.7</v>
      </c>
      <c r="I19" s="128">
        <f>'7 день'!E25</f>
        <v>24</v>
      </c>
      <c r="J19" s="128">
        <f>'8 день'!E20+'8 день'!E26</f>
        <v>200</v>
      </c>
      <c r="K19" s="128">
        <f>'9 день'!E7</f>
        <v>132.5</v>
      </c>
      <c r="L19" s="128"/>
      <c r="M19" s="128">
        <f t="shared" si="0"/>
        <v>740</v>
      </c>
      <c r="N19" s="128">
        <f t="shared" si="1"/>
        <v>74</v>
      </c>
      <c r="O19" s="184">
        <v>300</v>
      </c>
      <c r="P19" s="185">
        <f t="shared" si="2"/>
        <v>24.666666666666668</v>
      </c>
    </row>
    <row r="20" spans="1:16" ht="18.75">
      <c r="A20" s="126">
        <v>16</v>
      </c>
      <c r="B20" s="127" t="s">
        <v>86</v>
      </c>
      <c r="C20" s="128">
        <f>'1 день'!E5</f>
        <v>120.9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>
        <f t="shared" si="0"/>
        <v>120.9</v>
      </c>
      <c r="N20" s="128">
        <f t="shared" si="1"/>
        <v>12.09</v>
      </c>
      <c r="O20" s="184">
        <v>50</v>
      </c>
      <c r="P20" s="185">
        <f t="shared" si="2"/>
        <v>24.18</v>
      </c>
    </row>
    <row r="21" spans="1:16" ht="18.75">
      <c r="A21" s="126">
        <v>17</v>
      </c>
      <c r="B21" s="127" t="s">
        <v>87</v>
      </c>
      <c r="C21" s="128"/>
      <c r="D21" s="128"/>
      <c r="E21" s="128"/>
      <c r="F21" s="128"/>
      <c r="G21" s="128"/>
      <c r="H21" s="128"/>
      <c r="I21" s="128"/>
      <c r="J21" s="128"/>
      <c r="K21" s="128">
        <f>'9 день'!E4</f>
        <v>25</v>
      </c>
      <c r="L21" s="128"/>
      <c r="M21" s="128">
        <f t="shared" si="0"/>
        <v>25</v>
      </c>
      <c r="N21" s="128">
        <f t="shared" si="1"/>
        <v>2.5</v>
      </c>
      <c r="O21" s="184">
        <v>10</v>
      </c>
      <c r="P21" s="185">
        <f t="shared" si="2"/>
        <v>25</v>
      </c>
    </row>
    <row r="22" spans="1:16" ht="18.75">
      <c r="A22" s="126">
        <v>18</v>
      </c>
      <c r="B22" s="127" t="s">
        <v>88</v>
      </c>
      <c r="C22" s="128">
        <f>'1 день'!E11</f>
        <v>5.2</v>
      </c>
      <c r="D22" s="128"/>
      <c r="E22" s="128"/>
      <c r="F22" s="128">
        <f>'4 день'!E17</f>
        <v>20</v>
      </c>
      <c r="G22" s="128"/>
      <c r="H22" s="128"/>
      <c r="I22" s="128"/>
      <c r="J22" s="128"/>
      <c r="K22" s="128"/>
      <c r="L22" s="128"/>
      <c r="M22" s="128">
        <f t="shared" si="0"/>
        <v>25.2</v>
      </c>
      <c r="N22" s="128">
        <f t="shared" si="1"/>
        <v>2.52</v>
      </c>
      <c r="O22" s="184">
        <v>10</v>
      </c>
      <c r="P22" s="185">
        <f t="shared" si="2"/>
        <v>25.2</v>
      </c>
    </row>
    <row r="23" spans="1:16" ht="18.75">
      <c r="A23" s="126">
        <v>19</v>
      </c>
      <c r="B23" s="127" t="s">
        <v>55</v>
      </c>
      <c r="C23" s="128">
        <f>'1 день'!E8</f>
        <v>4.51</v>
      </c>
      <c r="D23" s="128">
        <f>'2 день'!E7</f>
        <v>11.4</v>
      </c>
      <c r="E23" s="128">
        <f>'3 день'!E19+'3 день'!E28</f>
        <v>7.05</v>
      </c>
      <c r="F23" s="128">
        <f>'4 день'!E15+'4 день'!E22</f>
        <v>12.8</v>
      </c>
      <c r="G23" s="128">
        <f>'5 день'!E22+'5 день'!E24</f>
        <v>8.7</v>
      </c>
      <c r="H23" s="128">
        <f>'6 день'!E12</f>
        <v>5</v>
      </c>
      <c r="I23" s="128">
        <f>'7 день'!E16+'7 день'!E26</f>
        <v>7.1</v>
      </c>
      <c r="J23" s="128">
        <f>'8 день'!E21</f>
        <v>5.25</v>
      </c>
      <c r="K23" s="128">
        <f>'9 день'!E5+'9 день'!E9</f>
        <v>5</v>
      </c>
      <c r="L23" s="128">
        <f>'10 день'!E6</f>
        <v>5</v>
      </c>
      <c r="M23" s="128">
        <f t="shared" si="0"/>
        <v>71.81</v>
      </c>
      <c r="N23" s="128">
        <f t="shared" si="1"/>
        <v>7.181</v>
      </c>
      <c r="O23" s="184">
        <v>30</v>
      </c>
      <c r="P23" s="185">
        <f t="shared" si="2"/>
        <v>23.936666666666667</v>
      </c>
    </row>
    <row r="24" spans="1:16" ht="18.75">
      <c r="A24" s="126">
        <v>20</v>
      </c>
      <c r="B24" s="127" t="s">
        <v>89</v>
      </c>
      <c r="C24" s="128"/>
      <c r="D24" s="128"/>
      <c r="E24" s="128">
        <f>'3 день'!E7+'3 день'!E16</f>
        <v>9.2</v>
      </c>
      <c r="F24" s="128">
        <f>'4 день'!E7+'4 день'!E27</f>
        <v>5.4</v>
      </c>
      <c r="G24" s="128">
        <f>'5 день'!E14</f>
        <v>5</v>
      </c>
      <c r="H24" s="128">
        <f>'6 день'!E10</f>
        <v>4</v>
      </c>
      <c r="I24" s="128">
        <f>'7 день'!E11</f>
        <v>3</v>
      </c>
      <c r="J24" s="128">
        <f>'8 день'!E6+'8 день'!E15</f>
        <v>11</v>
      </c>
      <c r="K24" s="128"/>
      <c r="L24" s="128"/>
      <c r="M24" s="128">
        <f t="shared" si="0"/>
        <v>37.6</v>
      </c>
      <c r="N24" s="128">
        <f t="shared" si="1"/>
        <v>3.7600000000000002</v>
      </c>
      <c r="O24" s="184">
        <v>15</v>
      </c>
      <c r="P24" s="185">
        <f t="shared" si="2"/>
        <v>25.066666666666666</v>
      </c>
    </row>
    <row r="25" spans="1:16" ht="18.75">
      <c r="A25" s="126">
        <v>21</v>
      </c>
      <c r="B25" s="127" t="s">
        <v>90</v>
      </c>
      <c r="C25" s="128">
        <f>'1 день'!E7</f>
        <v>3.5</v>
      </c>
      <c r="D25" s="128"/>
      <c r="E25" s="128"/>
      <c r="F25" s="128"/>
      <c r="G25" s="128"/>
      <c r="H25" s="128">
        <f>'6 день'!E8</f>
        <v>92.3</v>
      </c>
      <c r="I25" s="128"/>
      <c r="J25" s="128"/>
      <c r="K25" s="128"/>
      <c r="L25" s="128"/>
      <c r="M25" s="128">
        <f t="shared" si="0"/>
        <v>95.8</v>
      </c>
      <c r="N25" s="128">
        <f t="shared" si="1"/>
        <v>9.58</v>
      </c>
      <c r="O25" s="184">
        <v>40</v>
      </c>
      <c r="P25" s="185">
        <f t="shared" si="2"/>
        <v>23.95</v>
      </c>
    </row>
    <row r="26" spans="1:16" ht="18.75">
      <c r="A26" s="126">
        <v>22</v>
      </c>
      <c r="B26" s="127" t="s">
        <v>62</v>
      </c>
      <c r="C26" s="128">
        <f>'1 день'!E14+'1 день'!E18</f>
        <v>14.2</v>
      </c>
      <c r="D26" s="128">
        <f>'2 день'!E17</f>
        <v>8</v>
      </c>
      <c r="E26" s="128"/>
      <c r="F26" s="128">
        <f>'4 день'!E9+'4 день'!E33+'4 день'!E37</f>
        <v>9.1</v>
      </c>
      <c r="G26" s="128">
        <f>'5 день'!E34</f>
        <v>7</v>
      </c>
      <c r="H26" s="128"/>
      <c r="I26" s="128"/>
      <c r="J26" s="128">
        <f>'8 день'!E27</f>
        <v>10</v>
      </c>
      <c r="K26" s="128">
        <f>'9 день'!E10+'9 день'!E14</f>
        <v>15</v>
      </c>
      <c r="L26" s="128">
        <f>'10 день'!E15</f>
        <v>10</v>
      </c>
      <c r="M26" s="128">
        <v>74.9</v>
      </c>
      <c r="N26" s="128">
        <f t="shared" si="1"/>
        <v>7.49</v>
      </c>
      <c r="O26" s="184">
        <v>30</v>
      </c>
      <c r="P26" s="185">
        <f t="shared" si="2"/>
        <v>24.966666666666665</v>
      </c>
    </row>
    <row r="27" spans="1:16" ht="18.75">
      <c r="A27" s="126">
        <v>23</v>
      </c>
      <c r="B27" s="127" t="s">
        <v>91</v>
      </c>
      <c r="C27" s="128">
        <f>'1 день'!E20</f>
        <v>25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>
        <f t="shared" si="0"/>
        <v>25</v>
      </c>
      <c r="N27" s="128">
        <f t="shared" si="1"/>
        <v>2.5</v>
      </c>
      <c r="O27" s="184">
        <v>10</v>
      </c>
      <c r="P27" s="185">
        <f t="shared" si="2"/>
        <v>25</v>
      </c>
    </row>
    <row r="28" spans="1:16" ht="18.75">
      <c r="A28" s="126">
        <v>24</v>
      </c>
      <c r="B28" s="127" t="s">
        <v>50</v>
      </c>
      <c r="C28" s="128">
        <f>'1 день'!E17</f>
        <v>1</v>
      </c>
      <c r="D28" s="128"/>
      <c r="E28" s="128"/>
      <c r="F28" s="128"/>
      <c r="G28" s="128"/>
      <c r="H28" s="128"/>
      <c r="I28" s="128"/>
      <c r="J28" s="128"/>
      <c r="K28" s="128">
        <f>'9 день'!E13</f>
        <v>1</v>
      </c>
      <c r="L28" s="128"/>
      <c r="M28" s="128">
        <f t="shared" si="0"/>
        <v>2</v>
      </c>
      <c r="N28" s="128">
        <f t="shared" si="1"/>
        <v>0.2</v>
      </c>
      <c r="O28" s="184">
        <v>1</v>
      </c>
      <c r="P28" s="185">
        <f t="shared" si="2"/>
        <v>20</v>
      </c>
    </row>
    <row r="29" spans="1:16" ht="18.75">
      <c r="A29" s="126">
        <v>25</v>
      </c>
      <c r="B29" s="127" t="s">
        <v>92</v>
      </c>
      <c r="C29" s="128"/>
      <c r="D29" s="128">
        <f>'2 день'!E15</f>
        <v>2</v>
      </c>
      <c r="E29" s="128"/>
      <c r="F29" s="128"/>
      <c r="G29" s="128"/>
      <c r="H29" s="128"/>
      <c r="I29" s="128"/>
      <c r="J29" s="128"/>
      <c r="K29" s="128"/>
      <c r="L29" s="128"/>
      <c r="M29" s="128">
        <f t="shared" si="0"/>
        <v>2</v>
      </c>
      <c r="N29" s="128">
        <f t="shared" si="1"/>
        <v>0.2</v>
      </c>
      <c r="O29" s="184">
        <v>1</v>
      </c>
      <c r="P29" s="185">
        <f t="shared" si="2"/>
        <v>20</v>
      </c>
    </row>
    <row r="30" spans="1:16" ht="18.75">
      <c r="A30" s="288">
        <v>26</v>
      </c>
      <c r="B30" s="127" t="s">
        <v>93</v>
      </c>
      <c r="C30" s="128"/>
      <c r="D30" s="128"/>
      <c r="E30" s="128"/>
      <c r="F30" s="128"/>
      <c r="G30" s="128"/>
      <c r="H30" s="128"/>
      <c r="I30" s="128"/>
      <c r="J30" s="128">
        <f>'8 день'!E25</f>
        <v>5</v>
      </c>
      <c r="K30" s="128"/>
      <c r="L30" s="128"/>
      <c r="M30" s="128">
        <f t="shared" si="0"/>
        <v>5</v>
      </c>
      <c r="N30" s="128">
        <f t="shared" si="1"/>
        <v>0.5</v>
      </c>
      <c r="O30" s="184">
        <v>2</v>
      </c>
      <c r="P30" s="185">
        <f t="shared" si="2"/>
        <v>25</v>
      </c>
    </row>
    <row r="31" spans="1:16" ht="18.75">
      <c r="A31" s="203">
        <v>27</v>
      </c>
      <c r="B31" s="200" t="s">
        <v>150</v>
      </c>
      <c r="C31" s="205"/>
      <c r="D31" s="205">
        <f>'2 день'!E10</f>
        <v>2</v>
      </c>
      <c r="E31" s="205">
        <f>'3 день'!E22</f>
        <v>3.6</v>
      </c>
      <c r="F31" s="205">
        <f>'4 день'!E30</f>
        <v>1.2</v>
      </c>
      <c r="G31" s="205">
        <f>'5 день'!E28</f>
        <v>4.5</v>
      </c>
      <c r="H31" s="205"/>
      <c r="I31" s="205">
        <f>'7 день'!E19</f>
        <v>3.6</v>
      </c>
      <c r="J31" s="205">
        <f>'8 день'!E14</f>
        <v>4</v>
      </c>
      <c r="K31" s="205"/>
      <c r="L31" s="205">
        <f>'10 день'!E9+'10 день'!E11</f>
        <v>14.8</v>
      </c>
      <c r="M31" s="205">
        <f>SUM(C31:L31)</f>
        <v>33.7</v>
      </c>
      <c r="N31" s="200">
        <f t="shared" si="1"/>
        <v>3.37</v>
      </c>
      <c r="O31" s="222">
        <f>N11</f>
        <v>64.13199999999999</v>
      </c>
      <c r="P31" s="206">
        <f t="shared" si="2"/>
        <v>5.25478700180877</v>
      </c>
    </row>
    <row r="32" spans="1:16" ht="18.75">
      <c r="A32" s="321"/>
      <c r="B32" s="202" t="s">
        <v>151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6" ht="18.75">
      <c r="A33" s="288">
        <v>28</v>
      </c>
      <c r="B33" s="279" t="s">
        <v>338</v>
      </c>
      <c r="C33" s="289"/>
      <c r="D33" s="289"/>
      <c r="E33" s="289"/>
      <c r="F33" s="289"/>
      <c r="G33" s="289"/>
      <c r="H33" s="289">
        <v>9</v>
      </c>
      <c r="I33" s="289"/>
      <c r="J33" s="289"/>
      <c r="K33" s="289"/>
      <c r="L33" s="289"/>
      <c r="M33" s="289">
        <f>SUM(C33:L33)</f>
        <v>9</v>
      </c>
      <c r="N33" s="289">
        <f>SUM(M33/10)</f>
        <v>0.9</v>
      </c>
      <c r="O33" s="305">
        <v>3</v>
      </c>
      <c r="P33" s="305">
        <f>SUM(N33*100/O33)</f>
        <v>30</v>
      </c>
    </row>
    <row r="34" spans="1:16" ht="18.75">
      <c r="A34" s="288">
        <v>29</v>
      </c>
      <c r="B34" s="127" t="s">
        <v>339</v>
      </c>
      <c r="C34" s="289"/>
      <c r="D34" s="289">
        <f>'2 день'!E12</f>
        <v>0.5</v>
      </c>
      <c r="E34" s="289">
        <f>'3 день'!E8+'3 день'!E17+'3 день'!E29</f>
        <v>1.1</v>
      </c>
      <c r="F34" s="289">
        <f>'4 день'!E8+'4 день'!E18+'4 день'!E23+'4 день'!E34</f>
        <v>1.0499999999999998</v>
      </c>
      <c r="G34" s="289">
        <f>'5 день'!E15+'5 день'!E30</f>
        <v>0.7</v>
      </c>
      <c r="H34" s="289">
        <f>'6 день'!E11</f>
        <v>0.5</v>
      </c>
      <c r="I34" s="289">
        <f>'7 день'!E13+'7 день'!E27</f>
        <v>0.7</v>
      </c>
      <c r="J34" s="289">
        <f>'8 день'!E7+'8 день'!E17+'8 день'!E22</f>
        <v>0.8</v>
      </c>
      <c r="K34" s="289"/>
      <c r="L34" s="289">
        <f>'10 день'!E12</f>
        <v>0.6</v>
      </c>
      <c r="M34" s="289">
        <f>SUM(C34:L34)</f>
        <v>5.949999999999999</v>
      </c>
      <c r="N34" s="289">
        <f>SUM(M34/10)</f>
        <v>0.595</v>
      </c>
      <c r="O34" s="283">
        <v>3</v>
      </c>
      <c r="P34" s="305">
        <f>N34*100/O34</f>
        <v>19.833333333333332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="82" zoomScaleNormal="82" zoomScaleSheetLayoutView="100" zoomScalePageLayoutView="0" workbookViewId="0" topLeftCell="A1">
      <selection activeCell="S18" sqref="S18"/>
    </sheetView>
  </sheetViews>
  <sheetFormatPr defaultColWidth="9.140625" defaultRowHeight="15"/>
  <cols>
    <col min="1" max="1" width="9.28125" style="226" bestFit="1" customWidth="1"/>
    <col min="2" max="2" width="31.7109375" style="226" customWidth="1"/>
    <col min="3" max="6" width="9.421875" style="226" bestFit="1" customWidth="1"/>
    <col min="7" max="7" width="11.421875" style="226" customWidth="1"/>
    <col min="8" max="11" width="9.421875" style="226" bestFit="1" customWidth="1"/>
    <col min="12" max="12" width="9.28125" style="226" bestFit="1" customWidth="1"/>
    <col min="13" max="13" width="10.00390625" style="226" customWidth="1"/>
    <col min="14" max="14" width="10.8515625" style="226" customWidth="1"/>
    <col min="15" max="15" width="20.57421875" style="226" customWidth="1"/>
    <col min="16" max="16" width="13.8515625" style="226" customWidth="1"/>
    <col min="17" max="16384" width="9.140625" style="226" customWidth="1"/>
  </cols>
  <sheetData>
    <row r="1" spans="3:13" ht="21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6" ht="20.25">
      <c r="A2" s="123"/>
      <c r="B2" s="398" t="s">
        <v>228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123"/>
    </row>
    <row r="3" spans="1:16" ht="18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8.75">
      <c r="A4" s="125" t="s">
        <v>68</v>
      </c>
      <c r="B4" s="125" t="s">
        <v>69</v>
      </c>
      <c r="C4" s="125">
        <v>1</v>
      </c>
      <c r="D4" s="125">
        <v>2</v>
      </c>
      <c r="E4" s="125">
        <v>3</v>
      </c>
      <c r="F4" s="125">
        <v>4</v>
      </c>
      <c r="G4" s="125">
        <v>5</v>
      </c>
      <c r="H4" s="125">
        <v>6</v>
      </c>
      <c r="I4" s="125">
        <v>7</v>
      </c>
      <c r="J4" s="125">
        <v>8</v>
      </c>
      <c r="K4" s="125">
        <v>9</v>
      </c>
      <c r="L4" s="125">
        <v>10</v>
      </c>
      <c r="M4" s="125" t="s">
        <v>70</v>
      </c>
      <c r="N4" s="125" t="s">
        <v>71</v>
      </c>
      <c r="O4" s="125" t="s">
        <v>130</v>
      </c>
      <c r="P4" s="125" t="s">
        <v>72</v>
      </c>
    </row>
    <row r="5" spans="1:16" ht="18.75">
      <c r="A5" s="126">
        <v>1</v>
      </c>
      <c r="B5" s="127" t="s">
        <v>292</v>
      </c>
      <c r="C5" s="128">
        <f>'1 день'!E62</f>
        <v>30</v>
      </c>
      <c r="D5" s="128">
        <f>'2 день'!E56</f>
        <v>30</v>
      </c>
      <c r="E5" s="128">
        <f>'3 день'!E68</f>
        <v>30</v>
      </c>
      <c r="F5" s="128">
        <f>'4 день'!E83</f>
        <v>30</v>
      </c>
      <c r="G5" s="128">
        <f>'5 день'!E73</f>
        <v>30</v>
      </c>
      <c r="H5" s="128">
        <f>'6 день'!E59</f>
        <v>30</v>
      </c>
      <c r="I5" s="128">
        <f>'7 день'!E66</f>
        <v>30</v>
      </c>
      <c r="J5" s="128">
        <f>'8 день'!E75</f>
        <v>30</v>
      </c>
      <c r="K5" s="128">
        <f>'9 день'!E56</f>
        <v>30</v>
      </c>
      <c r="L5" s="128">
        <f>'10 день'!E66</f>
        <v>30</v>
      </c>
      <c r="M5" s="128">
        <f>SUM(C5:L5)</f>
        <v>300</v>
      </c>
      <c r="N5" s="128">
        <f>SUM(M5/10)</f>
        <v>30</v>
      </c>
      <c r="O5" s="184">
        <v>80</v>
      </c>
      <c r="P5" s="185">
        <v>35</v>
      </c>
    </row>
    <row r="6" spans="1:16" ht="18.75">
      <c r="A6" s="126">
        <v>2</v>
      </c>
      <c r="B6" s="127" t="s">
        <v>73</v>
      </c>
      <c r="C6" s="128">
        <f>'1 день'!E61</f>
        <v>40</v>
      </c>
      <c r="D6" s="128">
        <f>'2 день'!E55</f>
        <v>40</v>
      </c>
      <c r="E6" s="128">
        <f>'3 день'!E67</f>
        <v>40</v>
      </c>
      <c r="F6" s="128">
        <f>'4 день'!E65+'4 день'!E68+'4 день'!E85</f>
        <v>70.24000000000001</v>
      </c>
      <c r="G6" s="128">
        <f>'5 день'!E71</f>
        <v>50</v>
      </c>
      <c r="H6" s="128">
        <f>'6 день'!E58</f>
        <v>40</v>
      </c>
      <c r="I6" s="128">
        <f>'7 день'!E65</f>
        <v>40</v>
      </c>
      <c r="J6" s="128">
        <f>'8 день'!E51+'8 день'!E54+'8 день'!E74</f>
        <v>63.66</v>
      </c>
      <c r="K6" s="128">
        <f>'9 день'!E55</f>
        <v>40</v>
      </c>
      <c r="L6" s="128">
        <f>'10 день'!E65</f>
        <v>50</v>
      </c>
      <c r="M6" s="128">
        <f aca="true" t="shared" si="0" ref="M6:M30">SUM(C6:L6)</f>
        <v>473.9</v>
      </c>
      <c r="N6" s="128">
        <f aca="true" t="shared" si="1" ref="N6:N34">SUM(M6/10)</f>
        <v>47.39</v>
      </c>
      <c r="O6" s="184">
        <v>150</v>
      </c>
      <c r="P6" s="185">
        <f aca="true" t="shared" si="2" ref="P6:P34">SUM(N6*100/O6)</f>
        <v>31.593333333333334</v>
      </c>
    </row>
    <row r="7" spans="1:16" ht="18.75">
      <c r="A7" s="126">
        <v>3</v>
      </c>
      <c r="B7" s="127" t="s">
        <v>74</v>
      </c>
      <c r="C7" s="128"/>
      <c r="D7" s="128"/>
      <c r="E7" s="128">
        <f>'3 день'!E58</f>
        <v>1.2</v>
      </c>
      <c r="F7" s="128"/>
      <c r="G7" s="128">
        <f>'5 день'!E53</f>
        <v>15.4</v>
      </c>
      <c r="H7" s="128">
        <f>'6 день'!E44</f>
        <v>3</v>
      </c>
      <c r="I7" s="128">
        <f>'7 день'!E54</f>
        <v>17</v>
      </c>
      <c r="J7" s="128">
        <f>'8 день'!E42</f>
        <v>15</v>
      </c>
      <c r="K7" s="128">
        <f>'9 день'!E39+'9 день'!E43</f>
        <v>7.6</v>
      </c>
      <c r="L7" s="128"/>
      <c r="M7" s="128">
        <f t="shared" si="0"/>
        <v>59.2</v>
      </c>
      <c r="N7" s="128">
        <f t="shared" si="1"/>
        <v>5.92</v>
      </c>
      <c r="O7" s="184">
        <v>15</v>
      </c>
      <c r="P7" s="185">
        <f t="shared" si="2"/>
        <v>39.46666666666667</v>
      </c>
    </row>
    <row r="8" spans="1:16" ht="18.75">
      <c r="A8" s="126">
        <v>4</v>
      </c>
      <c r="B8" s="127" t="s">
        <v>75</v>
      </c>
      <c r="C8" s="128">
        <f>'1 день'!E37</f>
        <v>4</v>
      </c>
      <c r="D8" s="128">
        <f>'2 день'!E35</f>
        <v>4</v>
      </c>
      <c r="E8" s="128">
        <f>'3 день'!E45</f>
        <v>16</v>
      </c>
      <c r="F8" s="128"/>
      <c r="G8" s="128">
        <f>'5 день'!E65</f>
        <v>35</v>
      </c>
      <c r="H8" s="128">
        <f>'6 день'!E51</f>
        <v>37.5</v>
      </c>
      <c r="I8" s="128">
        <f>'7 день'!E41</f>
        <v>12</v>
      </c>
      <c r="J8" s="128">
        <f>'8 день'!E65</f>
        <v>37.5</v>
      </c>
      <c r="K8" s="128">
        <f>'9 день'!E30</f>
        <v>4</v>
      </c>
      <c r="L8" s="128"/>
      <c r="M8" s="128">
        <f t="shared" si="0"/>
        <v>150</v>
      </c>
      <c r="N8" s="128">
        <f t="shared" si="1"/>
        <v>15</v>
      </c>
      <c r="O8" s="184">
        <v>45</v>
      </c>
      <c r="P8" s="185">
        <f t="shared" si="2"/>
        <v>33.333333333333336</v>
      </c>
    </row>
    <row r="9" spans="1:16" ht="18.75">
      <c r="A9" s="126">
        <v>5</v>
      </c>
      <c r="B9" s="127" t="s">
        <v>76</v>
      </c>
      <c r="C9" s="128"/>
      <c r="D9" s="128"/>
      <c r="E9" s="128"/>
      <c r="F9" s="128"/>
      <c r="G9" s="128"/>
      <c r="H9" s="128"/>
      <c r="I9" s="128"/>
      <c r="J9" s="128"/>
      <c r="K9" s="128"/>
      <c r="L9" s="128">
        <f>'10 день'!E56</f>
        <v>51</v>
      </c>
      <c r="M9" s="128">
        <f t="shared" si="0"/>
        <v>51</v>
      </c>
      <c r="N9" s="128">
        <f t="shared" si="1"/>
        <v>5.1</v>
      </c>
      <c r="O9" s="184">
        <v>15</v>
      </c>
      <c r="P9" s="185">
        <f t="shared" si="2"/>
        <v>33.99999999999999</v>
      </c>
    </row>
    <row r="10" spans="1:16" ht="18.75">
      <c r="A10" s="126">
        <v>6</v>
      </c>
      <c r="B10" s="127" t="s">
        <v>77</v>
      </c>
      <c r="C10" s="128">
        <f>'1 день'!E36+'1 день'!E53</f>
        <v>188.28</v>
      </c>
      <c r="D10" s="128">
        <f>'2 день'!E34</f>
        <v>60</v>
      </c>
      <c r="E10" s="128">
        <f>'3 день'!E44</f>
        <v>40</v>
      </c>
      <c r="F10" s="128">
        <f>'4 день'!E74</f>
        <v>128.28</v>
      </c>
      <c r="G10" s="128"/>
      <c r="H10" s="128">
        <f>'6 день'!E33</f>
        <v>60</v>
      </c>
      <c r="I10" s="128"/>
      <c r="J10" s="128"/>
      <c r="K10" s="128">
        <f>'9 день'!E29+'9 день'!E47</f>
        <v>148.28</v>
      </c>
      <c r="L10" s="128">
        <f>'10 день'!E37</f>
        <v>24</v>
      </c>
      <c r="M10" s="128">
        <f t="shared" si="0"/>
        <v>648.8399999999999</v>
      </c>
      <c r="N10" s="128">
        <f t="shared" si="1"/>
        <v>64.88399999999999</v>
      </c>
      <c r="O10" s="184">
        <v>187</v>
      </c>
      <c r="P10" s="185">
        <f t="shared" si="2"/>
        <v>34.69732620320855</v>
      </c>
    </row>
    <row r="11" spans="1:16" ht="18.75">
      <c r="A11" s="126">
        <v>7</v>
      </c>
      <c r="B11" s="127" t="s">
        <v>78</v>
      </c>
      <c r="C11" s="128">
        <f>'1 день'!E28+'1 день'!E29+'1 день'!E38+'1 день'!E39+'1 день'!E45+'1 день'!E46+'1 день'!E49</f>
        <v>69.4</v>
      </c>
      <c r="D11" s="128">
        <f>'2 день'!E26+'2 день'!E27+'2 день'!E29+'2 день'!E36+'2 день'!E37+'2 день'!E38</f>
        <v>86.6</v>
      </c>
      <c r="E11" s="128">
        <f>'3 день'!E41+'3 день'!E46+'3 день'!E47+'3 день'!E52+'3 день'!E54+'3 день'!E55+'3 день'!E56</f>
        <v>207.4</v>
      </c>
      <c r="F11" s="128">
        <f>'4 день'!E46+'4 день'!E47+'4 день'!E49+'4 день'!E50+'4 день'!E53+'4 день'!E54+'4 день'!E55+'4 день'!E56+'4 день'!E57+'4 день'!E69</f>
        <v>138.9</v>
      </c>
      <c r="G11" s="128">
        <f>'5 день'!E43+'5 день'!E44+'5 день'!E48+'5 день'!E49+'5 день'!E62+'5 день'!E63+'5 день'!E64</f>
        <v>88.6</v>
      </c>
      <c r="H11" s="128">
        <f>'6 день'!E25+'6 день'!E26+'6 день'!E35+'6 день'!E36+'6 день'!E37+'6 день'!E46+'6 день'!E47</f>
        <v>93</v>
      </c>
      <c r="I11" s="128">
        <f>'7 день'!E36+'7 день'!E42+'7 день'!E43+'7 день'!E44+'7 день'!E48</f>
        <v>66.7</v>
      </c>
      <c r="J11" s="128">
        <f>'8 день'!E34+'8 день'!E37+'8 день'!E38+'8 день'!E39+'8 день'!E44+'8 день'!E45+'8 день'!E60</f>
        <v>73</v>
      </c>
      <c r="K11" s="128">
        <f>'9 день'!E22+'9 день'!E25+'9 день'!E26+'9 день'!E31+'9 день'!E32+'9 день'!E33</f>
        <v>103.6</v>
      </c>
      <c r="L11" s="128">
        <f>'10 день'!E27+'10 день'!E28+'10 день'!E36+'10 день'!E38+'10 день'!E39+'10 день'!E43+'10 день'!E51</f>
        <v>118.4</v>
      </c>
      <c r="M11" s="128">
        <f t="shared" si="0"/>
        <v>1045.6000000000001</v>
      </c>
      <c r="N11" s="128">
        <f t="shared" si="1"/>
        <v>104.56000000000002</v>
      </c>
      <c r="O11" s="184">
        <v>280</v>
      </c>
      <c r="P11" s="185">
        <f t="shared" si="2"/>
        <v>37.34285714285715</v>
      </c>
    </row>
    <row r="12" spans="1:16" ht="18.75">
      <c r="A12" s="126">
        <v>8</v>
      </c>
      <c r="B12" s="127" t="s">
        <v>79</v>
      </c>
      <c r="C12" s="128"/>
      <c r="D12" s="128">
        <f>'2 день'!E58</f>
        <v>110</v>
      </c>
      <c r="E12" s="128">
        <f>'3 день'!E65+'3 день'!E69</f>
        <v>117</v>
      </c>
      <c r="F12" s="128">
        <f>'4 день'!E87</f>
        <v>110</v>
      </c>
      <c r="G12" s="128"/>
      <c r="H12" s="128"/>
      <c r="I12" s="128"/>
      <c r="J12" s="128">
        <f>'8 день'!E72+'8 день'!E73</f>
        <v>110</v>
      </c>
      <c r="K12" s="128">
        <f>'9 день'!E57</f>
        <v>110</v>
      </c>
      <c r="L12" s="128"/>
      <c r="M12" s="128">
        <f t="shared" si="0"/>
        <v>557</v>
      </c>
      <c r="N12" s="128">
        <f t="shared" si="1"/>
        <v>55.7</v>
      </c>
      <c r="O12" s="184">
        <v>185</v>
      </c>
      <c r="P12" s="185">
        <f t="shared" si="2"/>
        <v>30.10810810810811</v>
      </c>
    </row>
    <row r="13" spans="1:16" ht="18.75">
      <c r="A13" s="126">
        <v>9</v>
      </c>
      <c r="B13" s="127" t="s">
        <v>80</v>
      </c>
      <c r="C13" s="128"/>
      <c r="D13" s="128">
        <f>'2 день'!E51</f>
        <v>20</v>
      </c>
      <c r="E13" s="128"/>
      <c r="F13" s="128"/>
      <c r="G13" s="128"/>
      <c r="H13" s="128"/>
      <c r="I13" s="128">
        <f>'7 день'!E37+'7 день'!E62</f>
        <v>30</v>
      </c>
      <c r="J13" s="128"/>
      <c r="K13" s="128"/>
      <c r="L13" s="128"/>
      <c r="M13" s="128">
        <f t="shared" si="0"/>
        <v>50</v>
      </c>
      <c r="N13" s="128">
        <f t="shared" si="1"/>
        <v>5</v>
      </c>
      <c r="O13" s="184">
        <v>15</v>
      </c>
      <c r="P13" s="185">
        <f t="shared" si="2"/>
        <v>33.333333333333336</v>
      </c>
    </row>
    <row r="14" spans="1:16" ht="18.75">
      <c r="A14" s="126">
        <v>10</v>
      </c>
      <c r="B14" s="207" t="s">
        <v>81</v>
      </c>
      <c r="C14" s="128">
        <f>'1 день'!E58</f>
        <v>200</v>
      </c>
      <c r="D14" s="128"/>
      <c r="E14" s="128"/>
      <c r="F14" s="128"/>
      <c r="G14" s="128"/>
      <c r="H14" s="128">
        <f>'6 день'!E55</f>
        <v>200</v>
      </c>
      <c r="I14" s="128"/>
      <c r="J14" s="128"/>
      <c r="K14" s="128">
        <f>'9 день'!E52</f>
        <v>200</v>
      </c>
      <c r="L14" s="128"/>
      <c r="M14" s="128">
        <f t="shared" si="0"/>
        <v>600</v>
      </c>
      <c r="N14" s="128">
        <f t="shared" si="1"/>
        <v>60</v>
      </c>
      <c r="O14" s="184">
        <v>200</v>
      </c>
      <c r="P14" s="185">
        <f t="shared" si="2"/>
        <v>30</v>
      </c>
    </row>
    <row r="15" spans="1:16" ht="18.75">
      <c r="A15" s="126">
        <v>11</v>
      </c>
      <c r="B15" s="127" t="s">
        <v>82</v>
      </c>
      <c r="C15" s="128"/>
      <c r="D15" s="128"/>
      <c r="E15" s="128">
        <f>'3 день'!E51</f>
        <v>80</v>
      </c>
      <c r="F15" s="128">
        <f>'4 день'!E64</f>
        <v>66.6</v>
      </c>
      <c r="G15" s="128"/>
      <c r="H15" s="128">
        <f>'6 день'!E43</f>
        <v>79</v>
      </c>
      <c r="I15" s="128">
        <f>'7 день'!E47</f>
        <v>28.5</v>
      </c>
      <c r="J15" s="128"/>
      <c r="K15" s="128"/>
      <c r="L15" s="128">
        <f>'10 день'!E46</f>
        <v>66.6</v>
      </c>
      <c r="M15" s="128">
        <f t="shared" si="0"/>
        <v>320.7</v>
      </c>
      <c r="N15" s="128">
        <f t="shared" si="1"/>
        <v>32.07</v>
      </c>
      <c r="O15" s="184">
        <v>70</v>
      </c>
      <c r="P15" s="185">
        <f t="shared" si="2"/>
        <v>45.81428571428572</v>
      </c>
    </row>
    <row r="16" spans="1:16" ht="18.75">
      <c r="A16" s="126">
        <v>12</v>
      </c>
      <c r="B16" s="127" t="s">
        <v>83</v>
      </c>
      <c r="C16" s="128"/>
      <c r="D16" s="128"/>
      <c r="E16" s="128"/>
      <c r="F16" s="128"/>
      <c r="G16" s="128">
        <f>'5 день'!E60</f>
        <v>69</v>
      </c>
      <c r="H16" s="128"/>
      <c r="I16" s="128"/>
      <c r="J16" s="128">
        <f>'8 день'!E50</f>
        <v>53</v>
      </c>
      <c r="K16" s="128"/>
      <c r="L16" s="128"/>
      <c r="M16" s="128">
        <f t="shared" si="0"/>
        <v>122</v>
      </c>
      <c r="N16" s="128">
        <f t="shared" si="1"/>
        <v>12.2</v>
      </c>
      <c r="O16" s="184">
        <v>35</v>
      </c>
      <c r="P16" s="185">
        <f t="shared" si="2"/>
        <v>34.857142857142854</v>
      </c>
    </row>
    <row r="17" spans="1:16" ht="18.75">
      <c r="A17" s="126">
        <v>13</v>
      </c>
      <c r="B17" s="127" t="s">
        <v>84</v>
      </c>
      <c r="C17" s="128">
        <f>'1 день'!E44</f>
        <v>106.2</v>
      </c>
      <c r="D17" s="128"/>
      <c r="E17" s="128"/>
      <c r="F17" s="128"/>
      <c r="G17" s="128"/>
      <c r="H17" s="128"/>
      <c r="I17" s="128"/>
      <c r="J17" s="128"/>
      <c r="K17" s="128">
        <f>'9 день'!E38</f>
        <v>88</v>
      </c>
      <c r="L17" s="128"/>
      <c r="M17" s="128">
        <f t="shared" si="0"/>
        <v>194.2</v>
      </c>
      <c r="N17" s="128">
        <f t="shared" si="1"/>
        <v>19.419999999999998</v>
      </c>
      <c r="O17" s="184">
        <v>58</v>
      </c>
      <c r="P17" s="185">
        <f t="shared" si="2"/>
        <v>33.48275862068965</v>
      </c>
    </row>
    <row r="18" spans="1:16" ht="18.75">
      <c r="A18" s="126">
        <v>14</v>
      </c>
      <c r="B18" s="127" t="s">
        <v>85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>
        <f t="shared" si="0"/>
        <v>0</v>
      </c>
      <c r="N18" s="128">
        <f t="shared" si="1"/>
        <v>0</v>
      </c>
      <c r="O18" s="184">
        <v>30</v>
      </c>
      <c r="P18" s="185">
        <f t="shared" si="2"/>
        <v>0</v>
      </c>
    </row>
    <row r="19" spans="1:16" ht="18.75">
      <c r="A19" s="126">
        <v>15</v>
      </c>
      <c r="B19" s="127" t="s">
        <v>65</v>
      </c>
      <c r="C19" s="128">
        <f>'1 день'!E54</f>
        <v>24</v>
      </c>
      <c r="D19" s="128">
        <f>'2 день'!E45</f>
        <v>52</v>
      </c>
      <c r="E19" s="128"/>
      <c r="F19" s="128">
        <f>'4 день'!E66+'4 день'!E75+'4 день'!E81</f>
        <v>240.6</v>
      </c>
      <c r="G19" s="128">
        <f>'5 день'!E56+'5 день'!E69</f>
        <v>224.15</v>
      </c>
      <c r="H19" s="128"/>
      <c r="I19" s="128">
        <f>'7 день'!E59</f>
        <v>120</v>
      </c>
      <c r="J19" s="128"/>
      <c r="K19" s="128">
        <f>'9 день'!E42+'9 день'!E48</f>
        <v>34</v>
      </c>
      <c r="L19" s="128">
        <f>'10 день'!E48+'10 день'!E62</f>
        <v>216.6</v>
      </c>
      <c r="M19" s="128">
        <f t="shared" si="0"/>
        <v>911.35</v>
      </c>
      <c r="N19" s="128">
        <f t="shared" si="1"/>
        <v>91.135</v>
      </c>
      <c r="O19" s="184">
        <v>300</v>
      </c>
      <c r="P19" s="185">
        <f t="shared" si="2"/>
        <v>30.378333333333334</v>
      </c>
    </row>
    <row r="20" spans="1:16" ht="18.75">
      <c r="A20" s="126">
        <v>16</v>
      </c>
      <c r="B20" s="127" t="s">
        <v>86</v>
      </c>
      <c r="C20" s="128"/>
      <c r="D20" s="128"/>
      <c r="E20" s="128"/>
      <c r="F20" s="128"/>
      <c r="G20" s="128"/>
      <c r="H20" s="128"/>
      <c r="I20" s="128">
        <f>'7 день'!E53</f>
        <v>150</v>
      </c>
      <c r="J20" s="128"/>
      <c r="K20" s="128"/>
      <c r="L20" s="128"/>
      <c r="M20" s="128">
        <f t="shared" si="0"/>
        <v>150</v>
      </c>
      <c r="N20" s="128">
        <f t="shared" si="1"/>
        <v>15</v>
      </c>
      <c r="O20" s="184">
        <v>50</v>
      </c>
      <c r="P20" s="185">
        <f t="shared" si="2"/>
        <v>30</v>
      </c>
    </row>
    <row r="21" spans="1:16" ht="18.75">
      <c r="A21" s="126">
        <v>17</v>
      </c>
      <c r="B21" s="127" t="s">
        <v>87</v>
      </c>
      <c r="C21" s="128"/>
      <c r="D21" s="128">
        <f>'2 день'!E49</f>
        <v>32</v>
      </c>
      <c r="E21" s="128"/>
      <c r="F21" s="128"/>
      <c r="G21" s="128"/>
      <c r="H21" s="128"/>
      <c r="I21" s="128"/>
      <c r="J21" s="128"/>
      <c r="K21" s="128"/>
      <c r="L21" s="128"/>
      <c r="M21" s="128">
        <f t="shared" si="0"/>
        <v>32</v>
      </c>
      <c r="N21" s="128">
        <f t="shared" si="1"/>
        <v>3.2</v>
      </c>
      <c r="O21" s="184">
        <v>10</v>
      </c>
      <c r="P21" s="185">
        <f t="shared" si="2"/>
        <v>32</v>
      </c>
    </row>
    <row r="22" spans="1:16" ht="18.75">
      <c r="A22" s="126">
        <v>18</v>
      </c>
      <c r="B22" s="127" t="s">
        <v>88</v>
      </c>
      <c r="C22" s="128"/>
      <c r="D22" s="128">
        <f>'2 день'!E41</f>
        <v>10</v>
      </c>
      <c r="E22" s="128"/>
      <c r="F22" s="128">
        <f>'4 день'!E60</f>
        <v>5</v>
      </c>
      <c r="G22" s="128"/>
      <c r="H22" s="128">
        <f>'6 день'!E40</f>
        <v>10</v>
      </c>
      <c r="I22" s="128"/>
      <c r="J22" s="128"/>
      <c r="K22" s="128"/>
      <c r="L22" s="128">
        <f>'10 день'!E44</f>
        <v>5</v>
      </c>
      <c r="M22" s="128">
        <f t="shared" si="0"/>
        <v>30</v>
      </c>
      <c r="N22" s="128">
        <f t="shared" si="1"/>
        <v>3</v>
      </c>
      <c r="O22" s="184">
        <v>10</v>
      </c>
      <c r="P22" s="185">
        <f t="shared" si="2"/>
        <v>30</v>
      </c>
    </row>
    <row r="23" spans="1:16" ht="18.75">
      <c r="A23" s="126">
        <v>19</v>
      </c>
      <c r="B23" s="127" t="s">
        <v>55</v>
      </c>
      <c r="C23" s="128">
        <f>'1 день'!E40+'1 день'!E55</f>
        <v>7.699999999999999</v>
      </c>
      <c r="D23" s="128">
        <f>'2 день'!E39+'2 день'!E48</f>
        <v>9</v>
      </c>
      <c r="E23" s="128">
        <f>'3 день'!E48+'3 день'!E61</f>
        <v>11.5</v>
      </c>
      <c r="F23" s="128">
        <f>'4 день'!E58+'4 день'!E70+'4 день'!E76</f>
        <v>14.3</v>
      </c>
      <c r="G23" s="128">
        <f>'5 день'!E50+'5 день'!E54+'5 день'!E61</f>
        <v>8.75</v>
      </c>
      <c r="H23" s="128">
        <f>'6 день'!E38+'6 день'!E45+'6 день'!E52</f>
        <v>14.05</v>
      </c>
      <c r="I23" s="128">
        <f>'7 день'!E45</f>
        <v>2</v>
      </c>
      <c r="J23" s="128">
        <f>'8 день'!E46+'8 день'!E61+'8 день'!E66</f>
        <v>9.25</v>
      </c>
      <c r="K23" s="128">
        <f>'9 день'!E35+'9 день'!E49</f>
        <v>9.3</v>
      </c>
      <c r="L23" s="128">
        <f>'10 день'!E40+'10 день'!E52+'10 день'!E57</f>
        <v>15.75</v>
      </c>
      <c r="M23" s="128">
        <f t="shared" si="0"/>
        <v>101.6</v>
      </c>
      <c r="N23" s="128">
        <f t="shared" si="1"/>
        <v>10.16</v>
      </c>
      <c r="O23" s="184">
        <v>30</v>
      </c>
      <c r="P23" s="185">
        <f t="shared" si="2"/>
        <v>33.86666666666667</v>
      </c>
    </row>
    <row r="24" spans="1:16" ht="18.75">
      <c r="A24" s="126">
        <v>20</v>
      </c>
      <c r="B24" s="127" t="s">
        <v>89</v>
      </c>
      <c r="C24" s="128">
        <f>'1 день'!E32+'1 день'!E47</f>
        <v>8</v>
      </c>
      <c r="D24" s="128">
        <f>'2 день'!E28+'2 день'!E46</f>
        <v>9.8</v>
      </c>
      <c r="E24" s="128">
        <f>'3 день'!E53</f>
        <v>0.5</v>
      </c>
      <c r="F24" s="128">
        <f>'4 день'!E48</f>
        <v>3.6</v>
      </c>
      <c r="G24" s="128">
        <f>'5 день'!E45</f>
        <v>3</v>
      </c>
      <c r="H24" s="128">
        <f>'6 день'!E29</f>
        <v>4.8</v>
      </c>
      <c r="I24" s="128">
        <f>'7 день'!E56</f>
        <v>3</v>
      </c>
      <c r="J24" s="128">
        <f>'8 день'!E55</f>
        <v>2.1</v>
      </c>
      <c r="K24" s="128">
        <f>'9 день'!E23+'9 день'!E40</f>
        <v>6.2</v>
      </c>
      <c r="L24" s="128">
        <f>'10 день'!E29</f>
        <v>4.2</v>
      </c>
      <c r="M24" s="128">
        <f t="shared" si="0"/>
        <v>45.20000000000001</v>
      </c>
      <c r="N24" s="128">
        <f t="shared" si="1"/>
        <v>4.520000000000001</v>
      </c>
      <c r="O24" s="184">
        <v>15</v>
      </c>
      <c r="P24" s="185">
        <f t="shared" si="2"/>
        <v>30.13333333333334</v>
      </c>
    </row>
    <row r="25" spans="1:16" ht="18.75">
      <c r="A25" s="126">
        <v>21</v>
      </c>
      <c r="B25" s="127" t="s">
        <v>90</v>
      </c>
      <c r="C25" s="128"/>
      <c r="D25" s="128">
        <f>'2 день'!E44</f>
        <v>82.86</v>
      </c>
      <c r="E25" s="128"/>
      <c r="F25" s="128"/>
      <c r="G25" s="128">
        <f>'5 день'!E55</f>
        <v>4.4</v>
      </c>
      <c r="H25" s="128"/>
      <c r="I25" s="128">
        <f>'7 день'!E55+'7 день'!E49</f>
        <v>6</v>
      </c>
      <c r="J25" s="128">
        <f>'8 день'!E43</f>
        <v>4</v>
      </c>
      <c r="K25" s="128">
        <f>'9 день'!E41</f>
        <v>26</v>
      </c>
      <c r="L25" s="128"/>
      <c r="M25" s="128">
        <f t="shared" si="0"/>
        <v>123.26</v>
      </c>
      <c r="N25" s="128">
        <f t="shared" si="1"/>
        <v>12.326</v>
      </c>
      <c r="O25" s="184">
        <v>40</v>
      </c>
      <c r="P25" s="185">
        <f t="shared" si="2"/>
        <v>30.815000000000005</v>
      </c>
    </row>
    <row r="26" spans="1:16" ht="18.75">
      <c r="A26" s="126">
        <v>22</v>
      </c>
      <c r="B26" s="127" t="s">
        <v>62</v>
      </c>
      <c r="C26" s="128">
        <f>'1 день'!E31</f>
        <v>3</v>
      </c>
      <c r="D26" s="128">
        <f>'2 день'!E31+'2 день'!E52</f>
        <v>10.7</v>
      </c>
      <c r="E26" s="128">
        <f>'3 день'!E59+'3 день'!E64</f>
        <v>18</v>
      </c>
      <c r="F26" s="128">
        <f>'4 день'!E82</f>
        <v>10</v>
      </c>
      <c r="G26" s="128">
        <f>'5 день'!E70</f>
        <v>8</v>
      </c>
      <c r="H26" s="128">
        <f>'6 день'!E28</f>
        <v>0.7</v>
      </c>
      <c r="I26" s="128">
        <f>'7 день'!E38+'7 день'!E58+'7 день'!E63</f>
        <v>25</v>
      </c>
      <c r="J26" s="128">
        <f>'8 день'!E71</f>
        <v>15</v>
      </c>
      <c r="K26" s="128"/>
      <c r="L26" s="128">
        <f>'10 день'!E63+'10 день'!E31</f>
        <v>8.6</v>
      </c>
      <c r="M26" s="128">
        <f t="shared" si="0"/>
        <v>99</v>
      </c>
      <c r="N26" s="128">
        <f t="shared" si="1"/>
        <v>9.9</v>
      </c>
      <c r="O26" s="184">
        <v>30</v>
      </c>
      <c r="P26" s="185">
        <f t="shared" si="2"/>
        <v>33</v>
      </c>
    </row>
    <row r="27" spans="1:16" ht="18.75">
      <c r="A27" s="126">
        <v>23</v>
      </c>
      <c r="B27" s="127" t="s">
        <v>91</v>
      </c>
      <c r="C27" s="128"/>
      <c r="D27" s="128"/>
      <c r="E27" s="128"/>
      <c r="F27" s="128"/>
      <c r="G27" s="128"/>
      <c r="H27" s="128">
        <f>'6 день'!E57</f>
        <v>30</v>
      </c>
      <c r="I27" s="128"/>
      <c r="J27" s="128"/>
      <c r="K27" s="128"/>
      <c r="L27" s="128"/>
      <c r="M27" s="128">
        <f t="shared" si="0"/>
        <v>30</v>
      </c>
      <c r="N27" s="128">
        <f t="shared" si="1"/>
        <v>3</v>
      </c>
      <c r="O27" s="184">
        <v>10</v>
      </c>
      <c r="P27" s="185">
        <f t="shared" si="2"/>
        <v>30</v>
      </c>
    </row>
    <row r="28" spans="1:16" ht="18.75">
      <c r="A28" s="126">
        <v>24</v>
      </c>
      <c r="B28" s="127" t="s">
        <v>50</v>
      </c>
      <c r="C28" s="128"/>
      <c r="D28" s="128"/>
      <c r="E28" s="128">
        <f>'3 день'!E63</f>
        <v>1</v>
      </c>
      <c r="F28" s="128"/>
      <c r="G28" s="128"/>
      <c r="H28" s="128"/>
      <c r="I28" s="128"/>
      <c r="J28" s="128">
        <f>'8 день'!E70</f>
        <v>1</v>
      </c>
      <c r="K28" s="128"/>
      <c r="L28" s="128"/>
      <c r="M28" s="128">
        <f t="shared" si="0"/>
        <v>2</v>
      </c>
      <c r="N28" s="128">
        <f t="shared" si="1"/>
        <v>0.2</v>
      </c>
      <c r="O28" s="184">
        <v>1</v>
      </c>
      <c r="P28" s="185">
        <f t="shared" si="2"/>
        <v>20</v>
      </c>
    </row>
    <row r="29" spans="1:16" ht="18.75">
      <c r="A29" s="126">
        <v>25</v>
      </c>
      <c r="B29" s="127" t="s">
        <v>92</v>
      </c>
      <c r="C29" s="128"/>
      <c r="D29" s="128"/>
      <c r="E29" s="128"/>
      <c r="F29" s="128"/>
      <c r="G29" s="128">
        <f>'5 день'!E68</f>
        <v>2</v>
      </c>
      <c r="H29" s="128"/>
      <c r="I29" s="128"/>
      <c r="J29" s="128"/>
      <c r="K29" s="128"/>
      <c r="L29" s="128">
        <f>'10 день'!E61</f>
        <v>2</v>
      </c>
      <c r="M29" s="128">
        <f t="shared" si="0"/>
        <v>4</v>
      </c>
      <c r="N29" s="128">
        <f t="shared" si="1"/>
        <v>0.4</v>
      </c>
      <c r="O29" s="184">
        <v>1</v>
      </c>
      <c r="P29" s="185">
        <f t="shared" si="2"/>
        <v>40</v>
      </c>
    </row>
    <row r="30" spans="1:16" ht="18.75">
      <c r="A30" s="126">
        <v>26</v>
      </c>
      <c r="B30" s="127" t="s">
        <v>93</v>
      </c>
      <c r="C30" s="128"/>
      <c r="D30" s="128"/>
      <c r="E30" s="128"/>
      <c r="F30" s="128">
        <f>'4 день'!E80</f>
        <v>5</v>
      </c>
      <c r="G30" s="128"/>
      <c r="H30" s="128"/>
      <c r="I30" s="128"/>
      <c r="J30" s="128"/>
      <c r="K30" s="128"/>
      <c r="L30" s="128"/>
      <c r="M30" s="128">
        <f t="shared" si="0"/>
        <v>5</v>
      </c>
      <c r="N30" s="128">
        <f t="shared" si="1"/>
        <v>0.5</v>
      </c>
      <c r="O30" s="184">
        <v>2</v>
      </c>
      <c r="P30" s="185">
        <f t="shared" si="2"/>
        <v>25</v>
      </c>
    </row>
    <row r="31" spans="1:16" ht="18.75">
      <c r="A31" s="203">
        <v>27</v>
      </c>
      <c r="B31" s="200" t="s">
        <v>150</v>
      </c>
      <c r="C31" s="205">
        <f>'1 день'!E49</f>
        <v>0</v>
      </c>
      <c r="D31" s="205">
        <f>'2 день'!E29+'2 день'!E38</f>
        <v>18.8</v>
      </c>
      <c r="E31" s="205"/>
      <c r="F31" s="205">
        <f>'4 день'!E57</f>
        <v>2.5</v>
      </c>
      <c r="G31" s="205">
        <f>'5 день'!E43+'5 день'!E64</f>
        <v>50.6</v>
      </c>
      <c r="H31" s="205">
        <f>'6 день'!E37+'6 день'!E47</f>
        <v>15.2</v>
      </c>
      <c r="I31" s="205">
        <f>'7 день'!E44</f>
        <v>3.2</v>
      </c>
      <c r="J31" s="205"/>
      <c r="K31" s="205"/>
      <c r="L31" s="205">
        <f>'10 день'!E43</f>
        <v>1</v>
      </c>
      <c r="M31" s="205">
        <f>SUM(C31:L31)</f>
        <v>91.30000000000001</v>
      </c>
      <c r="N31" s="200">
        <f t="shared" si="1"/>
        <v>9.13</v>
      </c>
      <c r="O31" s="222">
        <f>N11</f>
        <v>104.56000000000002</v>
      </c>
      <c r="P31" s="206">
        <f t="shared" si="2"/>
        <v>8.731828615149196</v>
      </c>
    </row>
    <row r="32" spans="1:16" ht="18.75">
      <c r="A32" s="204"/>
      <c r="B32" s="202" t="s">
        <v>151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81"/>
      <c r="N32" s="202"/>
      <c r="O32" s="201"/>
      <c r="P32" s="282"/>
    </row>
    <row r="33" spans="1:16" ht="18.75">
      <c r="A33" s="320">
        <v>28</v>
      </c>
      <c r="B33" s="279" t="s">
        <v>338</v>
      </c>
      <c r="C33" s="289"/>
      <c r="D33" s="289">
        <f>'2 день'!E53</f>
        <v>9</v>
      </c>
      <c r="E33" s="289"/>
      <c r="F33" s="289"/>
      <c r="G33" s="289"/>
      <c r="H33" s="289"/>
      <c r="I33" s="289"/>
      <c r="J33" s="289"/>
      <c r="K33" s="289"/>
      <c r="L33" s="289"/>
      <c r="M33" s="205">
        <f>SUM(C33:L33)</f>
        <v>9</v>
      </c>
      <c r="N33" s="200">
        <f t="shared" si="1"/>
        <v>0.9</v>
      </c>
      <c r="O33" s="305">
        <v>3</v>
      </c>
      <c r="P33" s="206">
        <f t="shared" si="2"/>
        <v>30</v>
      </c>
    </row>
    <row r="34" spans="1:16" ht="18.75">
      <c r="A34" s="288">
        <v>29</v>
      </c>
      <c r="B34" s="127" t="s">
        <v>339</v>
      </c>
      <c r="C34" s="289">
        <f>'1 день'!E33+'1 день'!E41+'1 день'!E48+'1 день'!E56</f>
        <v>1.2000000000000002</v>
      </c>
      <c r="D34" s="289">
        <f>'2 день'!E40+'2 день'!E47</f>
        <v>0.6</v>
      </c>
      <c r="E34" s="289">
        <f>'3 день'!E49+'3 день'!E60</f>
        <v>0.6</v>
      </c>
      <c r="F34" s="289">
        <f>'4 день'!E51+'4 день'!E61+'4 день'!E71+'4 день'!E77</f>
        <v>1.2000000000000002</v>
      </c>
      <c r="G34" s="289">
        <f>'5 день'!E57+'5 день'!E66</f>
        <v>0.8</v>
      </c>
      <c r="H34" s="289">
        <f>'6 день'!E30+'6 день'!E39+'6 день'!E48+'6 день'!E53</f>
        <v>1.4</v>
      </c>
      <c r="I34" s="289">
        <f>'7 день'!E50</f>
        <v>0.3</v>
      </c>
      <c r="J34" s="289">
        <f>'8 день'!E36+'8 день'!E47+'8 день'!E56+'8 день'!E67</f>
        <v>1.1</v>
      </c>
      <c r="K34" s="289">
        <f>'9 день'!E24+'9 день'!E34+'9 день'!E44+'9 день'!E50</f>
        <v>1.2000000000000002</v>
      </c>
      <c r="L34" s="289">
        <f>'10 день'!E12</f>
        <v>0.6</v>
      </c>
      <c r="M34" s="289">
        <f>SUM(C34:L34)</f>
        <v>9.000000000000002</v>
      </c>
      <c r="N34" s="127">
        <f t="shared" si="1"/>
        <v>0.9000000000000001</v>
      </c>
      <c r="O34" s="305">
        <v>3</v>
      </c>
      <c r="P34" s="305">
        <f t="shared" si="2"/>
        <v>30.000000000000004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zoomScale="82" zoomScaleNormal="82" zoomScaleSheetLayoutView="100" zoomScalePageLayoutView="0" workbookViewId="0" topLeftCell="A1">
      <selection activeCell="S15" sqref="S15"/>
    </sheetView>
  </sheetViews>
  <sheetFormatPr defaultColWidth="9.140625" defaultRowHeight="15"/>
  <cols>
    <col min="1" max="1" width="9.28125" style="226" bestFit="1" customWidth="1"/>
    <col min="2" max="2" width="31.7109375" style="226" customWidth="1"/>
    <col min="3" max="6" width="9.421875" style="226" bestFit="1" customWidth="1"/>
    <col min="7" max="7" width="11.421875" style="226" customWidth="1"/>
    <col min="8" max="11" width="9.421875" style="226" bestFit="1" customWidth="1"/>
    <col min="12" max="12" width="9.28125" style="226" bestFit="1" customWidth="1"/>
    <col min="13" max="13" width="10.00390625" style="226" customWidth="1"/>
    <col min="14" max="14" width="10.8515625" style="226" customWidth="1"/>
    <col min="15" max="15" width="20.57421875" style="226" customWidth="1"/>
    <col min="16" max="16" width="13.8515625" style="226" customWidth="1"/>
    <col min="17" max="16384" width="9.140625" style="226" customWidth="1"/>
  </cols>
  <sheetData>
    <row r="1" spans="3:13" ht="21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6" ht="20.25">
      <c r="A2" s="123"/>
      <c r="B2" s="398" t="s">
        <v>231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123"/>
    </row>
    <row r="3" spans="1:16" ht="18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8.75">
      <c r="A4" s="125" t="s">
        <v>68</v>
      </c>
      <c r="B4" s="125" t="s">
        <v>69</v>
      </c>
      <c r="C4" s="125">
        <v>1</v>
      </c>
      <c r="D4" s="125">
        <v>2</v>
      </c>
      <c r="E4" s="125">
        <v>3</v>
      </c>
      <c r="F4" s="125">
        <v>4</v>
      </c>
      <c r="G4" s="125">
        <v>5</v>
      </c>
      <c r="H4" s="125">
        <v>6</v>
      </c>
      <c r="I4" s="125">
        <v>7</v>
      </c>
      <c r="J4" s="125">
        <v>8</v>
      </c>
      <c r="K4" s="125">
        <v>9</v>
      </c>
      <c r="L4" s="125">
        <v>10</v>
      </c>
      <c r="M4" s="125" t="s">
        <v>70</v>
      </c>
      <c r="N4" s="125" t="s">
        <v>71</v>
      </c>
      <c r="O4" s="125" t="s">
        <v>130</v>
      </c>
      <c r="P4" s="125" t="s">
        <v>72</v>
      </c>
    </row>
    <row r="5" spans="1:16" ht="18.75">
      <c r="A5" s="126">
        <v>1</v>
      </c>
      <c r="B5" s="127" t="s">
        <v>292</v>
      </c>
      <c r="C5" s="128">
        <f>'1 день'!E79</f>
        <v>20</v>
      </c>
      <c r="D5" s="128"/>
      <c r="E5" s="128"/>
      <c r="F5" s="128"/>
      <c r="G5" s="128">
        <f>'5 день'!E93</f>
        <v>20</v>
      </c>
      <c r="H5" s="128">
        <f>'6 день'!E83</f>
        <v>20</v>
      </c>
      <c r="I5" s="128">
        <f>'7 день'!E81</f>
        <v>20</v>
      </c>
      <c r="J5" s="128"/>
      <c r="K5" s="128">
        <f>'9 день'!E81</f>
        <v>20</v>
      </c>
      <c r="L5" s="128"/>
      <c r="M5" s="128">
        <f>SUM(C5:L5)</f>
        <v>100</v>
      </c>
      <c r="N5" s="128">
        <f>SUM(M5/10)</f>
        <v>10</v>
      </c>
      <c r="O5" s="184">
        <v>80</v>
      </c>
      <c r="P5" s="185">
        <f>SUM(N5*100/O5)</f>
        <v>12.5</v>
      </c>
    </row>
    <row r="6" spans="1:16" ht="18.75">
      <c r="A6" s="126">
        <v>2</v>
      </c>
      <c r="B6" s="127" t="s">
        <v>73</v>
      </c>
      <c r="C6" s="128"/>
      <c r="D6" s="128">
        <f>'2 день'!E72</f>
        <v>20</v>
      </c>
      <c r="E6" s="128">
        <f>'3 день'!E91</f>
        <v>20</v>
      </c>
      <c r="F6" s="128">
        <f>'4 день'!E103</f>
        <v>20</v>
      </c>
      <c r="G6" s="128"/>
      <c r="H6" s="128">
        <f>'6 день'!E65+'6 день'!E68</f>
        <v>17.896</v>
      </c>
      <c r="I6" s="128"/>
      <c r="J6" s="128">
        <f>'8 день'!E96</f>
        <v>20</v>
      </c>
      <c r="K6" s="128"/>
      <c r="L6" s="128">
        <f>'10 день'!E73</f>
        <v>50</v>
      </c>
      <c r="M6" s="128">
        <f aca="true" t="shared" si="0" ref="M6:M30">SUM(C6:L6)</f>
        <v>147.89600000000002</v>
      </c>
      <c r="N6" s="128">
        <f aca="true" t="shared" si="1" ref="N6:N35">SUM(M6/10)</f>
        <v>14.789600000000002</v>
      </c>
      <c r="O6" s="184">
        <v>150</v>
      </c>
      <c r="P6" s="185">
        <f aca="true" t="shared" si="2" ref="P6:P35">SUM(N6*100/O6)</f>
        <v>9.859733333333335</v>
      </c>
    </row>
    <row r="7" spans="1:16" ht="18.75">
      <c r="A7" s="126">
        <v>3</v>
      </c>
      <c r="B7" s="127" t="s">
        <v>74</v>
      </c>
      <c r="C7" s="128"/>
      <c r="D7" s="128">
        <f>'2 день'!E63</f>
        <v>10.35</v>
      </c>
      <c r="E7" s="128"/>
      <c r="F7" s="128"/>
      <c r="G7" s="128">
        <f>'5 день'!E81+'5 день'!E85</f>
        <v>7.6</v>
      </c>
      <c r="H7" s="128"/>
      <c r="I7" s="128"/>
      <c r="J7" s="128"/>
      <c r="K7" s="128"/>
      <c r="L7" s="128"/>
      <c r="M7" s="128">
        <f t="shared" si="0"/>
        <v>17.95</v>
      </c>
      <c r="N7" s="128">
        <f t="shared" si="1"/>
        <v>1.795</v>
      </c>
      <c r="O7" s="184">
        <v>15</v>
      </c>
      <c r="P7" s="185">
        <f t="shared" si="2"/>
        <v>11.966666666666667</v>
      </c>
    </row>
    <row r="8" spans="1:16" ht="18.75">
      <c r="A8" s="126">
        <v>4</v>
      </c>
      <c r="B8" s="127" t="s">
        <v>75</v>
      </c>
      <c r="C8" s="128"/>
      <c r="D8" s="128"/>
      <c r="E8" s="128">
        <f>'3 день'!E80</f>
        <v>7.5</v>
      </c>
      <c r="F8" s="128">
        <f>'4 день'!E92</f>
        <v>45</v>
      </c>
      <c r="G8" s="128"/>
      <c r="H8" s="128"/>
      <c r="I8" s="128">
        <f>'7 день'!E71</f>
        <v>5</v>
      </c>
      <c r="J8" s="128"/>
      <c r="K8" s="128"/>
      <c r="L8" s="128"/>
      <c r="M8" s="128">
        <f t="shared" si="0"/>
        <v>57.5</v>
      </c>
      <c r="N8" s="128">
        <f t="shared" si="1"/>
        <v>5.75</v>
      </c>
      <c r="O8" s="184">
        <v>45</v>
      </c>
      <c r="P8" s="185">
        <f t="shared" si="2"/>
        <v>12.777777777777779</v>
      </c>
    </row>
    <row r="9" spans="1:17" ht="18.75">
      <c r="A9" s="126">
        <v>5</v>
      </c>
      <c r="B9" s="127" t="s">
        <v>76</v>
      </c>
      <c r="C9" s="128"/>
      <c r="D9" s="128"/>
      <c r="E9" s="128"/>
      <c r="F9" s="128"/>
      <c r="G9" s="128"/>
      <c r="H9" s="128"/>
      <c r="I9" s="128"/>
      <c r="J9" s="128"/>
      <c r="K9" s="128"/>
      <c r="L9" s="128">
        <f>'10 день'!E77</f>
        <v>24</v>
      </c>
      <c r="M9" s="128">
        <f t="shared" si="0"/>
        <v>24</v>
      </c>
      <c r="N9" s="128">
        <f t="shared" si="1"/>
        <v>2.4</v>
      </c>
      <c r="O9" s="184">
        <v>15</v>
      </c>
      <c r="P9" s="185">
        <f t="shared" si="2"/>
        <v>16</v>
      </c>
      <c r="Q9" s="255"/>
    </row>
    <row r="10" spans="1:17" ht="18.75">
      <c r="A10" s="126">
        <v>6</v>
      </c>
      <c r="B10" s="127" t="s">
        <v>77</v>
      </c>
      <c r="C10" s="128">
        <f>'1 день'!E68</f>
        <v>140</v>
      </c>
      <c r="D10" s="128"/>
      <c r="E10" s="128"/>
      <c r="F10" s="128"/>
      <c r="G10" s="128"/>
      <c r="H10" s="128"/>
      <c r="I10" s="128"/>
      <c r="J10" s="128">
        <f>'8 день'!E79</f>
        <v>22</v>
      </c>
      <c r="K10" s="128">
        <f>'9 день'!E62</f>
        <v>56.4</v>
      </c>
      <c r="L10" s="128"/>
      <c r="M10" s="128">
        <f t="shared" si="0"/>
        <v>218.4</v>
      </c>
      <c r="N10" s="128">
        <f t="shared" si="1"/>
        <v>21.84</v>
      </c>
      <c r="O10" s="184">
        <v>187</v>
      </c>
      <c r="P10" s="185">
        <f t="shared" si="2"/>
        <v>11.679144385026738</v>
      </c>
      <c r="Q10" s="255"/>
    </row>
    <row r="11" spans="1:17" ht="18.75">
      <c r="A11" s="126">
        <v>7</v>
      </c>
      <c r="B11" s="127" t="s">
        <v>78</v>
      </c>
      <c r="C11" s="128">
        <f>'1 день'!E69</f>
        <v>9</v>
      </c>
      <c r="D11" s="128"/>
      <c r="E11" s="128">
        <f>'3 день'!E73+'3 день'!E74+'3 день'!E81</f>
        <v>83.4</v>
      </c>
      <c r="F11" s="128"/>
      <c r="G11" s="128"/>
      <c r="H11" s="128">
        <f>'6 день'!E69+'6 день'!E74+'6 день'!E76</f>
        <v>44</v>
      </c>
      <c r="I11" s="128">
        <f>'7 день'!E72+'7 день'!E74</f>
        <v>66</v>
      </c>
      <c r="J11" s="128">
        <f>'8 день'!E80+'8 день'!E81+'8 день'!E82+'8 день'!E83</f>
        <v>64</v>
      </c>
      <c r="K11" s="128">
        <f>'9 день'!E63+'9 день'!E64+'9 день'!E65+'9 день'!E70+'9 день'!E71+'9 день'!E72</f>
        <v>90.10000000000001</v>
      </c>
      <c r="L11" s="128"/>
      <c r="M11" s="128">
        <f t="shared" si="0"/>
        <v>356.5</v>
      </c>
      <c r="N11" s="128">
        <f t="shared" si="1"/>
        <v>35.65</v>
      </c>
      <c r="O11" s="184">
        <v>280</v>
      </c>
      <c r="P11" s="185">
        <f t="shared" si="2"/>
        <v>12.732142857142858</v>
      </c>
      <c r="Q11" s="255"/>
    </row>
    <row r="12" spans="1:17" ht="18.75">
      <c r="A12" s="126">
        <v>8</v>
      </c>
      <c r="B12" s="127" t="s">
        <v>79</v>
      </c>
      <c r="C12" s="128"/>
      <c r="D12" s="128"/>
      <c r="E12" s="128"/>
      <c r="F12" s="128">
        <f>'4 день'!E94+'4 день'!E99</f>
        <v>62.5</v>
      </c>
      <c r="G12" s="128"/>
      <c r="H12" s="128"/>
      <c r="I12" s="128"/>
      <c r="J12" s="128"/>
      <c r="K12" s="128">
        <f>'9 день'!E77</f>
        <v>40</v>
      </c>
      <c r="L12" s="128">
        <f>'10 день'!E78</f>
        <v>106</v>
      </c>
      <c r="M12" s="128">
        <f t="shared" si="0"/>
        <v>208.5</v>
      </c>
      <c r="N12" s="128">
        <f t="shared" si="1"/>
        <v>20.85</v>
      </c>
      <c r="O12" s="184">
        <v>185</v>
      </c>
      <c r="P12" s="185">
        <f t="shared" si="2"/>
        <v>11.27027027027027</v>
      </c>
      <c r="Q12" s="255"/>
    </row>
    <row r="13" spans="1:17" ht="18.75">
      <c r="A13" s="126">
        <v>9</v>
      </c>
      <c r="B13" s="127" t="s">
        <v>80</v>
      </c>
      <c r="C13" s="128"/>
      <c r="D13" s="128"/>
      <c r="E13" s="128"/>
      <c r="F13" s="128">
        <f>'4 день'!E93</f>
        <v>15</v>
      </c>
      <c r="G13" s="128"/>
      <c r="H13" s="128"/>
      <c r="I13" s="128"/>
      <c r="J13" s="128"/>
      <c r="K13" s="128"/>
      <c r="L13" s="128"/>
      <c r="M13" s="128">
        <f t="shared" si="0"/>
        <v>15</v>
      </c>
      <c r="N13" s="128">
        <f t="shared" si="1"/>
        <v>1.5</v>
      </c>
      <c r="O13" s="184">
        <v>15</v>
      </c>
      <c r="P13" s="185">
        <f t="shared" si="2"/>
        <v>10</v>
      </c>
      <c r="Q13" s="255"/>
    </row>
    <row r="14" spans="1:17" ht="18.75">
      <c r="A14" s="126">
        <v>10</v>
      </c>
      <c r="B14" s="207" t="s">
        <v>81</v>
      </c>
      <c r="C14" s="128"/>
      <c r="D14" s="128"/>
      <c r="E14" s="128">
        <f>'3 день'!E87</f>
        <v>60</v>
      </c>
      <c r="F14" s="128"/>
      <c r="G14" s="128"/>
      <c r="H14" s="128"/>
      <c r="I14" s="128"/>
      <c r="J14" s="128">
        <f>'8 день'!E94</f>
        <v>200</v>
      </c>
      <c r="K14" s="128"/>
      <c r="L14" s="128"/>
      <c r="M14" s="128">
        <f t="shared" si="0"/>
        <v>260</v>
      </c>
      <c r="N14" s="128">
        <f t="shared" si="1"/>
        <v>26</v>
      </c>
      <c r="O14" s="184">
        <v>200</v>
      </c>
      <c r="P14" s="185">
        <f t="shared" si="2"/>
        <v>13</v>
      </c>
      <c r="Q14" s="255"/>
    </row>
    <row r="15" spans="1:17" ht="18.75">
      <c r="A15" s="126">
        <v>11</v>
      </c>
      <c r="B15" s="127" t="s">
        <v>82</v>
      </c>
      <c r="C15" s="128">
        <f>'1 день'!E66</f>
        <v>40</v>
      </c>
      <c r="D15" s="128"/>
      <c r="E15" s="128">
        <f>'3 день'!E79</f>
        <v>57</v>
      </c>
      <c r="F15" s="128"/>
      <c r="G15" s="128"/>
      <c r="H15" s="128"/>
      <c r="I15" s="128">
        <f>'7 день'!E70</f>
        <v>40</v>
      </c>
      <c r="J15" s="128"/>
      <c r="K15" s="128"/>
      <c r="L15" s="128"/>
      <c r="M15" s="128">
        <f t="shared" si="0"/>
        <v>137</v>
      </c>
      <c r="N15" s="128">
        <f t="shared" si="1"/>
        <v>13.7</v>
      </c>
      <c r="O15" s="184">
        <v>70</v>
      </c>
      <c r="P15" s="185">
        <f t="shared" si="2"/>
        <v>19.571428571428573</v>
      </c>
      <c r="Q15" s="255"/>
    </row>
    <row r="16" spans="1:17" ht="18.75">
      <c r="A16" s="126">
        <v>12</v>
      </c>
      <c r="B16" s="127" t="s">
        <v>83</v>
      </c>
      <c r="C16" s="128"/>
      <c r="D16" s="128"/>
      <c r="E16" s="128"/>
      <c r="F16" s="128"/>
      <c r="G16" s="128"/>
      <c r="H16" s="128">
        <f>'6 день'!E64</f>
        <v>53</v>
      </c>
      <c r="I16" s="128"/>
      <c r="J16" s="128"/>
      <c r="K16" s="128"/>
      <c r="L16" s="128"/>
      <c r="M16" s="128">
        <f t="shared" si="0"/>
        <v>53</v>
      </c>
      <c r="N16" s="128">
        <f t="shared" si="1"/>
        <v>5.3</v>
      </c>
      <c r="O16" s="184">
        <v>35</v>
      </c>
      <c r="P16" s="185">
        <f t="shared" si="2"/>
        <v>15.142857142857142</v>
      </c>
      <c r="Q16" s="255"/>
    </row>
    <row r="17" spans="1:17" ht="18.75">
      <c r="A17" s="126">
        <v>13</v>
      </c>
      <c r="B17" s="127" t="s">
        <v>84</v>
      </c>
      <c r="C17" s="128"/>
      <c r="D17" s="128"/>
      <c r="E17" s="128"/>
      <c r="F17" s="128"/>
      <c r="G17" s="128">
        <f>'5 день'!E80</f>
        <v>88</v>
      </c>
      <c r="H17" s="128"/>
      <c r="I17" s="128"/>
      <c r="J17" s="128"/>
      <c r="K17" s="128"/>
      <c r="L17" s="128"/>
      <c r="M17" s="128">
        <f t="shared" si="0"/>
        <v>88</v>
      </c>
      <c r="N17" s="128">
        <f t="shared" si="1"/>
        <v>8.8</v>
      </c>
      <c r="O17" s="184">
        <v>58</v>
      </c>
      <c r="P17" s="185">
        <f t="shared" si="2"/>
        <v>15.17241379310345</v>
      </c>
      <c r="Q17" s="255"/>
    </row>
    <row r="18" spans="1:17" ht="18.75">
      <c r="A18" s="126">
        <v>14</v>
      </c>
      <c r="B18" s="127" t="s">
        <v>85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>
        <f t="shared" si="0"/>
        <v>0</v>
      </c>
      <c r="N18" s="128">
        <f t="shared" si="1"/>
        <v>0</v>
      </c>
      <c r="O18" s="184">
        <v>30</v>
      </c>
      <c r="P18" s="185">
        <f t="shared" si="2"/>
        <v>0</v>
      </c>
      <c r="Q18" s="255"/>
    </row>
    <row r="19" spans="1:17" ht="18.75">
      <c r="A19" s="126">
        <v>15</v>
      </c>
      <c r="B19" s="127" t="s">
        <v>65</v>
      </c>
      <c r="C19" s="128">
        <f>'1 день'!E76</f>
        <v>200</v>
      </c>
      <c r="D19" s="128"/>
      <c r="E19" s="128"/>
      <c r="F19" s="128"/>
      <c r="G19" s="128">
        <f>'5 день'!E84</f>
        <v>10</v>
      </c>
      <c r="H19" s="128">
        <f>'6 день'!E66</f>
        <v>10.32</v>
      </c>
      <c r="I19" s="128">
        <f>'7 день'!E78</f>
        <v>165</v>
      </c>
      <c r="J19" s="128"/>
      <c r="K19" s="128"/>
      <c r="L19" s="128"/>
      <c r="M19" s="128">
        <f t="shared" si="0"/>
        <v>385.32</v>
      </c>
      <c r="N19" s="128">
        <f t="shared" si="1"/>
        <v>38.532</v>
      </c>
      <c r="O19" s="184">
        <v>300</v>
      </c>
      <c r="P19" s="185">
        <f t="shared" si="2"/>
        <v>12.844</v>
      </c>
      <c r="Q19" s="255"/>
    </row>
    <row r="20" spans="1:17" ht="18.75">
      <c r="A20" s="126">
        <v>16</v>
      </c>
      <c r="B20" s="127" t="s">
        <v>86</v>
      </c>
      <c r="C20" s="128"/>
      <c r="D20" s="128">
        <f>'2 день'!E62</f>
        <v>101.27</v>
      </c>
      <c r="E20" s="128"/>
      <c r="F20" s="128"/>
      <c r="G20" s="128"/>
      <c r="H20" s="128"/>
      <c r="I20" s="128"/>
      <c r="J20" s="128"/>
      <c r="K20" s="128"/>
      <c r="L20" s="128"/>
      <c r="M20" s="128">
        <f t="shared" si="0"/>
        <v>101.27</v>
      </c>
      <c r="N20" s="128">
        <f t="shared" si="1"/>
        <v>10.126999999999999</v>
      </c>
      <c r="O20" s="184">
        <v>50</v>
      </c>
      <c r="P20" s="185">
        <f t="shared" si="2"/>
        <v>20.253999999999998</v>
      </c>
      <c r="Q20" s="255"/>
    </row>
    <row r="21" spans="1:17" ht="18.75">
      <c r="A21" s="126">
        <v>17</v>
      </c>
      <c r="B21" s="127" t="s">
        <v>87</v>
      </c>
      <c r="C21" s="128"/>
      <c r="D21" s="128"/>
      <c r="E21" s="128"/>
      <c r="F21" s="128"/>
      <c r="G21" s="128"/>
      <c r="H21" s="128"/>
      <c r="I21" s="128"/>
      <c r="J21" s="128">
        <f>'8 день'!E90</f>
        <v>15</v>
      </c>
      <c r="K21" s="128"/>
      <c r="L21" s="128"/>
      <c r="M21" s="128">
        <f t="shared" si="0"/>
        <v>15</v>
      </c>
      <c r="N21" s="128">
        <f t="shared" si="1"/>
        <v>1.5</v>
      </c>
      <c r="O21" s="184">
        <v>10</v>
      </c>
      <c r="P21" s="185">
        <f t="shared" si="2"/>
        <v>15</v>
      </c>
      <c r="Q21" s="255"/>
    </row>
    <row r="22" spans="1:17" ht="18.75">
      <c r="A22" s="126">
        <v>18</v>
      </c>
      <c r="B22" s="127" t="s">
        <v>88</v>
      </c>
      <c r="C22" s="128"/>
      <c r="D22" s="128">
        <f>'2 день'!E66</f>
        <v>20</v>
      </c>
      <c r="E22" s="128"/>
      <c r="F22" s="128"/>
      <c r="G22" s="128"/>
      <c r="H22" s="128"/>
      <c r="I22" s="128"/>
      <c r="J22" s="128"/>
      <c r="K22" s="128"/>
      <c r="L22" s="128"/>
      <c r="M22" s="128">
        <f t="shared" si="0"/>
        <v>20</v>
      </c>
      <c r="N22" s="128">
        <f t="shared" si="1"/>
        <v>2</v>
      </c>
      <c r="O22" s="184">
        <v>10</v>
      </c>
      <c r="P22" s="185">
        <f t="shared" si="2"/>
        <v>20</v>
      </c>
      <c r="Q22" s="255"/>
    </row>
    <row r="23" spans="1:17" ht="18.75">
      <c r="A23" s="126">
        <v>19</v>
      </c>
      <c r="B23" s="127" t="s">
        <v>55</v>
      </c>
      <c r="C23" s="128">
        <f>'1 день'!E67</f>
        <v>8.8</v>
      </c>
      <c r="D23" s="128"/>
      <c r="E23" s="128"/>
      <c r="F23" s="128">
        <f>'4 день'!E96</f>
        <v>6.8</v>
      </c>
      <c r="G23" s="128"/>
      <c r="H23" s="128"/>
      <c r="I23" s="128">
        <f>'7 день'!E73</f>
        <v>3</v>
      </c>
      <c r="J23" s="128">
        <f>'8 день'!E91</f>
        <v>5</v>
      </c>
      <c r="K23" s="128">
        <f>'9 день'!E66+'9 день'!E68</f>
        <v>8.7</v>
      </c>
      <c r="L23" s="128">
        <f>'10 день'!E80</f>
        <v>4</v>
      </c>
      <c r="M23" s="128">
        <f t="shared" si="0"/>
        <v>36.3</v>
      </c>
      <c r="N23" s="128">
        <f t="shared" si="1"/>
        <v>3.63</v>
      </c>
      <c r="O23" s="184">
        <v>30</v>
      </c>
      <c r="P23" s="185">
        <f t="shared" si="2"/>
        <v>12.1</v>
      </c>
      <c r="Q23" s="255"/>
    </row>
    <row r="24" spans="1:17" ht="18.75">
      <c r="A24" s="126">
        <v>20</v>
      </c>
      <c r="B24" s="127" t="s">
        <v>89</v>
      </c>
      <c r="C24" s="128"/>
      <c r="D24" s="128"/>
      <c r="E24" s="128">
        <f>'3 день'!E75+'3 день'!E82</f>
        <v>6</v>
      </c>
      <c r="F24" s="128"/>
      <c r="G24" s="128">
        <f>'5 день'!E82</f>
        <v>2</v>
      </c>
      <c r="H24" s="128">
        <f>'6 день'!E70+'6 день'!E78</f>
        <v>7</v>
      </c>
      <c r="I24" s="128"/>
      <c r="J24" s="128">
        <f>'8 день'!E84</f>
        <v>3.75</v>
      </c>
      <c r="K24" s="128"/>
      <c r="L24" s="128"/>
      <c r="M24" s="128">
        <f t="shared" si="0"/>
        <v>18.75</v>
      </c>
      <c r="N24" s="128">
        <f t="shared" si="1"/>
        <v>1.875</v>
      </c>
      <c r="O24" s="184">
        <v>15</v>
      </c>
      <c r="P24" s="185">
        <f t="shared" si="2"/>
        <v>12.5</v>
      </c>
      <c r="Q24" s="255"/>
    </row>
    <row r="25" spans="1:17" ht="18.75">
      <c r="A25" s="126">
        <v>21</v>
      </c>
      <c r="B25" s="127" t="s">
        <v>90</v>
      </c>
      <c r="C25" s="128"/>
      <c r="D25" s="128">
        <f>'2 день'!E64</f>
        <v>5.4</v>
      </c>
      <c r="E25" s="128"/>
      <c r="F25" s="128"/>
      <c r="G25" s="128">
        <f>'5 день'!E83</f>
        <v>26</v>
      </c>
      <c r="H25" s="128">
        <f>'6 день'!E75</f>
        <v>12</v>
      </c>
      <c r="I25" s="128"/>
      <c r="J25" s="128"/>
      <c r="K25" s="128"/>
      <c r="L25" s="128"/>
      <c r="M25" s="128">
        <f t="shared" si="0"/>
        <v>43.4</v>
      </c>
      <c r="N25" s="128">
        <f t="shared" si="1"/>
        <v>4.34</v>
      </c>
      <c r="O25" s="184">
        <v>40</v>
      </c>
      <c r="P25" s="185">
        <f t="shared" si="2"/>
        <v>10.85</v>
      </c>
      <c r="Q25" s="255"/>
    </row>
    <row r="26" spans="1:17" ht="18.75">
      <c r="A26" s="126">
        <v>22</v>
      </c>
      <c r="B26" s="127" t="s">
        <v>62</v>
      </c>
      <c r="C26" s="128">
        <f>'1 день'!E77</f>
        <v>10</v>
      </c>
      <c r="D26" s="128">
        <f>'2 день'!E65</f>
        <v>5.4</v>
      </c>
      <c r="E26" s="128">
        <f>'3 день'!E88</f>
        <v>7</v>
      </c>
      <c r="F26" s="128">
        <f>'4 день'!E100+'4 день'!E95</f>
        <v>10.75</v>
      </c>
      <c r="G26" s="128"/>
      <c r="H26" s="128"/>
      <c r="I26" s="128">
        <f>'7 день'!E79</f>
        <v>7</v>
      </c>
      <c r="J26" s="128"/>
      <c r="K26" s="128">
        <f>'9 день'!E78</f>
        <v>7</v>
      </c>
      <c r="L26" s="128">
        <f>'10 день'!E79</f>
        <v>5</v>
      </c>
      <c r="M26" s="128">
        <f t="shared" si="0"/>
        <v>52.15</v>
      </c>
      <c r="N26" s="128">
        <f t="shared" si="1"/>
        <v>5.215</v>
      </c>
      <c r="O26" s="184">
        <v>30</v>
      </c>
      <c r="P26" s="185">
        <f t="shared" si="2"/>
        <v>17.383333333333333</v>
      </c>
      <c r="Q26" s="255"/>
    </row>
    <row r="27" spans="1:17" ht="18.75">
      <c r="A27" s="126">
        <v>23</v>
      </c>
      <c r="B27" s="127" t="s">
        <v>91</v>
      </c>
      <c r="C27" s="128"/>
      <c r="D27" s="128"/>
      <c r="E27" s="128"/>
      <c r="F27" s="128"/>
      <c r="G27" s="128">
        <f>'5 день'!E90</f>
        <v>10</v>
      </c>
      <c r="H27" s="128"/>
      <c r="I27" s="128"/>
      <c r="J27" s="128"/>
      <c r="K27" s="128"/>
      <c r="L27" s="128"/>
      <c r="M27" s="128">
        <f t="shared" si="0"/>
        <v>10</v>
      </c>
      <c r="N27" s="128">
        <f t="shared" si="1"/>
        <v>1</v>
      </c>
      <c r="O27" s="184">
        <v>10</v>
      </c>
      <c r="P27" s="185">
        <f t="shared" si="2"/>
        <v>10</v>
      </c>
      <c r="Q27" s="255"/>
    </row>
    <row r="28" spans="1:17" ht="18.75">
      <c r="A28" s="126">
        <v>24</v>
      </c>
      <c r="B28" s="127" t="s">
        <v>50</v>
      </c>
      <c r="C28" s="128"/>
      <c r="D28" s="128"/>
      <c r="E28" s="128"/>
      <c r="F28" s="128"/>
      <c r="G28" s="128">
        <f>'5 день'!E89</f>
        <v>1</v>
      </c>
      <c r="H28" s="128"/>
      <c r="I28" s="128">
        <f>'7 день'!E77</f>
        <v>1</v>
      </c>
      <c r="J28" s="128"/>
      <c r="K28" s="128"/>
      <c r="L28" s="128"/>
      <c r="M28" s="128">
        <f t="shared" si="0"/>
        <v>2</v>
      </c>
      <c r="N28" s="128">
        <f t="shared" si="1"/>
        <v>0.2</v>
      </c>
      <c r="O28" s="184">
        <v>1</v>
      </c>
      <c r="P28" s="185">
        <f t="shared" si="2"/>
        <v>20</v>
      </c>
      <c r="Q28" s="255"/>
    </row>
    <row r="29" spans="1:17" ht="18.75">
      <c r="A29" s="126">
        <v>25</v>
      </c>
      <c r="B29" s="127" t="s">
        <v>92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>
        <f t="shared" si="0"/>
        <v>0</v>
      </c>
      <c r="N29" s="128">
        <f t="shared" si="1"/>
        <v>0</v>
      </c>
      <c r="O29" s="184">
        <v>1</v>
      </c>
      <c r="P29" s="185">
        <f t="shared" si="2"/>
        <v>0</v>
      </c>
      <c r="Q29" s="255"/>
    </row>
    <row r="30" spans="1:17" ht="18.75">
      <c r="A30" s="126">
        <v>26</v>
      </c>
      <c r="B30" s="127" t="s">
        <v>93</v>
      </c>
      <c r="C30" s="128">
        <f>'1 день'!E75</f>
        <v>5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>
        <f t="shared" si="0"/>
        <v>5</v>
      </c>
      <c r="N30" s="128">
        <f t="shared" si="1"/>
        <v>0.5</v>
      </c>
      <c r="O30" s="184">
        <v>2</v>
      </c>
      <c r="P30" s="185">
        <f t="shared" si="2"/>
        <v>25</v>
      </c>
      <c r="Q30" s="255"/>
    </row>
    <row r="31" spans="1:17" ht="18.75">
      <c r="A31" s="203">
        <v>27</v>
      </c>
      <c r="B31" s="200" t="s">
        <v>150</v>
      </c>
      <c r="C31" s="205"/>
      <c r="D31" s="205"/>
      <c r="E31" s="205"/>
      <c r="F31" s="205"/>
      <c r="G31" s="205"/>
      <c r="H31" s="205"/>
      <c r="I31" s="205"/>
      <c r="J31" s="205">
        <f>'8 день'!E81</f>
        <v>17</v>
      </c>
      <c r="K31" s="205"/>
      <c r="L31" s="205"/>
      <c r="M31" s="205">
        <f>SUM(C31:L31)</f>
        <v>17</v>
      </c>
      <c r="N31" s="205">
        <f t="shared" si="1"/>
        <v>1.7</v>
      </c>
      <c r="O31" s="222">
        <f>N11</f>
        <v>35.65</v>
      </c>
      <c r="P31" s="206">
        <f t="shared" si="2"/>
        <v>4.768583450210379</v>
      </c>
      <c r="Q31" s="255"/>
    </row>
    <row r="32" spans="1:17" ht="18.75">
      <c r="A32" s="204"/>
      <c r="B32" s="202" t="s">
        <v>151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81"/>
      <c r="N32" s="281"/>
      <c r="O32" s="201"/>
      <c r="P32" s="282"/>
      <c r="Q32" s="255"/>
    </row>
    <row r="33" spans="1:16" s="280" customFormat="1" ht="18.75">
      <c r="A33" s="288">
        <v>28</v>
      </c>
      <c r="B33" s="279" t="s">
        <v>240</v>
      </c>
      <c r="C33" s="289"/>
      <c r="D33" s="289">
        <f>'2 день'!E70</f>
        <v>200</v>
      </c>
      <c r="E33" s="289"/>
      <c r="F33" s="289"/>
      <c r="G33" s="289"/>
      <c r="H33" s="289">
        <f>'6 день'!E81</f>
        <v>200</v>
      </c>
      <c r="I33" s="289"/>
      <c r="J33" s="289"/>
      <c r="K33" s="289"/>
      <c r="L33" s="289">
        <f>'10 день'!E71</f>
        <v>200</v>
      </c>
      <c r="M33" s="289">
        <f>SUM(C33:L33)</f>
        <v>600</v>
      </c>
      <c r="N33" s="289">
        <f t="shared" si="1"/>
        <v>60</v>
      </c>
      <c r="O33" s="283">
        <v>150</v>
      </c>
      <c r="P33" s="305">
        <f t="shared" si="2"/>
        <v>40</v>
      </c>
    </row>
    <row r="34" spans="1:16" ht="18.75">
      <c r="A34" s="288">
        <v>29</v>
      </c>
      <c r="B34" s="127" t="s">
        <v>338</v>
      </c>
      <c r="C34" s="127"/>
      <c r="D34" s="127"/>
      <c r="E34" s="127">
        <f>'3 день'!E89</f>
        <v>10</v>
      </c>
      <c r="F34" s="127"/>
      <c r="G34" s="127"/>
      <c r="H34" s="127"/>
      <c r="I34" s="127"/>
      <c r="J34" s="127"/>
      <c r="K34" s="127"/>
      <c r="L34" s="127"/>
      <c r="M34" s="289">
        <f>SUM(C34:L34)</f>
        <v>10</v>
      </c>
      <c r="N34" s="289">
        <f t="shared" si="1"/>
        <v>1</v>
      </c>
      <c r="O34" s="288">
        <v>3</v>
      </c>
      <c r="P34" s="305">
        <f t="shared" si="2"/>
        <v>33.333333333333336</v>
      </c>
    </row>
    <row r="35" spans="1:16" ht="18.75">
      <c r="A35" s="288">
        <v>30</v>
      </c>
      <c r="B35" s="127" t="s">
        <v>339</v>
      </c>
      <c r="C35" s="127">
        <f>'1 день'!E71</f>
        <v>0.4</v>
      </c>
      <c r="D35" s="127">
        <f>'2 день'!E67</f>
        <v>0.72</v>
      </c>
      <c r="E35" s="127">
        <f>'3 день'!E76+'3 день'!E83</f>
        <v>0.7</v>
      </c>
      <c r="F35" s="127"/>
      <c r="G35" s="127">
        <f>'5 день'!E86</f>
        <v>0.4</v>
      </c>
      <c r="H35" s="127">
        <f>'6 день'!E71+'6 день'!E77</f>
        <v>0.7</v>
      </c>
      <c r="I35" s="127">
        <f>'7 день'!E75</f>
        <v>0.4</v>
      </c>
      <c r="J35" s="127">
        <f>'8 день'!E85</f>
        <v>0.3</v>
      </c>
      <c r="K35" s="127">
        <f>'9 день'!E74</f>
        <v>0.4</v>
      </c>
      <c r="L35" s="127"/>
      <c r="M35" s="289">
        <f>SUM(C35:L35)</f>
        <v>4.02</v>
      </c>
      <c r="N35" s="289">
        <f t="shared" si="1"/>
        <v>0.40199999999999997</v>
      </c>
      <c r="O35" s="288">
        <v>3</v>
      </c>
      <c r="P35" s="305">
        <f t="shared" si="2"/>
        <v>13.399999999999999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"/>
  <sheetViews>
    <sheetView zoomScale="82" zoomScaleNormal="82" zoomScaleSheetLayoutView="100" zoomScalePageLayoutView="0" workbookViewId="0" topLeftCell="A1">
      <selection activeCell="S29" sqref="S29"/>
    </sheetView>
  </sheetViews>
  <sheetFormatPr defaultColWidth="9.140625" defaultRowHeight="15"/>
  <cols>
    <col min="1" max="1" width="9.28125" style="226" bestFit="1" customWidth="1"/>
    <col min="2" max="2" width="31.7109375" style="226" customWidth="1"/>
    <col min="3" max="6" width="9.421875" style="226" bestFit="1" customWidth="1"/>
    <col min="7" max="7" width="11.421875" style="226" customWidth="1"/>
    <col min="8" max="11" width="9.421875" style="226" bestFit="1" customWidth="1"/>
    <col min="12" max="12" width="9.28125" style="226" bestFit="1" customWidth="1"/>
    <col min="13" max="13" width="10.00390625" style="226" customWidth="1"/>
    <col min="14" max="14" width="10.8515625" style="226" customWidth="1"/>
    <col min="15" max="15" width="20.57421875" style="226" customWidth="1"/>
    <col min="16" max="16" width="13.8515625" style="226" customWidth="1"/>
    <col min="17" max="16384" width="9.140625" style="226" customWidth="1"/>
  </cols>
  <sheetData>
    <row r="1" spans="3:13" ht="21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6" ht="20.25">
      <c r="A2" s="123"/>
      <c r="B2" s="398" t="s">
        <v>264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123"/>
    </row>
    <row r="3" spans="1:16" ht="18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8.75">
      <c r="A4" s="125" t="s">
        <v>68</v>
      </c>
      <c r="B4" s="125" t="s">
        <v>69</v>
      </c>
      <c r="C4" s="125">
        <v>1</v>
      </c>
      <c r="D4" s="125">
        <v>2</v>
      </c>
      <c r="E4" s="125">
        <v>3</v>
      </c>
      <c r="F4" s="125">
        <v>4</v>
      </c>
      <c r="G4" s="125">
        <v>5</v>
      </c>
      <c r="H4" s="125">
        <v>6</v>
      </c>
      <c r="I4" s="125">
        <v>7</v>
      </c>
      <c r="J4" s="125">
        <v>8</v>
      </c>
      <c r="K4" s="125">
        <v>9</v>
      </c>
      <c r="L4" s="125">
        <v>10</v>
      </c>
      <c r="M4" s="125" t="s">
        <v>70</v>
      </c>
      <c r="N4" s="125" t="s">
        <v>71</v>
      </c>
      <c r="O4" s="125" t="s">
        <v>130</v>
      </c>
      <c r="P4" s="125" t="s">
        <v>72</v>
      </c>
    </row>
    <row r="5" spans="1:16" ht="18.75">
      <c r="A5" s="126">
        <v>1</v>
      </c>
      <c r="B5" s="127" t="s">
        <v>292</v>
      </c>
      <c r="C5" s="128">
        <f>'Накопит.завтраки'!C5+'Накопит. обед'!C5</f>
        <v>30</v>
      </c>
      <c r="D5" s="128">
        <f>'Накопит.завтраки'!D5+'Накопит. обед'!D5</f>
        <v>50</v>
      </c>
      <c r="E5" s="128">
        <f>'Накопит.завтраки'!E5+'Накопит. обед'!E5</f>
        <v>50</v>
      </c>
      <c r="F5" s="128">
        <f>'Накопит.завтраки'!F5+'Накопит. обед'!F5</f>
        <v>50</v>
      </c>
      <c r="G5" s="128">
        <f>'Накопит.завтраки'!G5+'Накопит. обед'!G5</f>
        <v>50</v>
      </c>
      <c r="H5" s="128">
        <f>'Накопит.завтраки'!H5+'Накопит. обед'!H5</f>
        <v>50</v>
      </c>
      <c r="I5" s="128">
        <f>'Накопит.завтраки'!I5+'Накопит. обед'!I5</f>
        <v>50</v>
      </c>
      <c r="J5" s="128">
        <f>'Накопит.завтраки'!J5+'Накопит. обед'!J5</f>
        <v>50</v>
      </c>
      <c r="K5" s="128">
        <f>'Накопит.завтраки'!K5+'Накопит. обед'!K5</f>
        <v>50</v>
      </c>
      <c r="L5" s="128">
        <f>'Накопит.завтраки'!L5+'Накопит. обед'!L5</f>
        <v>50</v>
      </c>
      <c r="M5" s="128">
        <f>SUM(C5:L5)</f>
        <v>480</v>
      </c>
      <c r="N5" s="128">
        <f>SUM(M5/10)</f>
        <v>48</v>
      </c>
      <c r="O5" s="184">
        <v>80</v>
      </c>
      <c r="P5" s="185">
        <v>60</v>
      </c>
    </row>
    <row r="6" spans="1:16" ht="18.75">
      <c r="A6" s="126">
        <v>2</v>
      </c>
      <c r="B6" s="127" t="s">
        <v>73</v>
      </c>
      <c r="C6" s="289">
        <f>'Накопит.завтраки'!C6+'Накопит. обед'!C6</f>
        <v>66.55</v>
      </c>
      <c r="D6" s="289">
        <f>'Накопит.завтраки'!D6+'Накопит. обед'!D6</f>
        <v>60</v>
      </c>
      <c r="E6" s="289">
        <f>'Накопит.завтраки'!E6+'Накопит. обед'!E6</f>
        <v>88.44</v>
      </c>
      <c r="F6" s="289">
        <f>'Накопит.завтраки'!F6+'Накопит. обед'!F6</f>
        <v>90.24000000000001</v>
      </c>
      <c r="G6" s="289">
        <f>'Накопит.завтраки'!G6+'Накопит. обед'!G6</f>
        <v>100.24000000000001</v>
      </c>
      <c r="H6" s="289">
        <f>'Накопит.завтраки'!H6+'Накопит. обед'!H6</f>
        <v>60</v>
      </c>
      <c r="I6" s="289">
        <f>'Накопит.завтраки'!I6+'Накопит. обед'!I6</f>
        <v>60</v>
      </c>
      <c r="J6" s="289">
        <f>'Накопит.завтраки'!J6+'Накопит. обед'!J6</f>
        <v>83.66</v>
      </c>
      <c r="K6" s="289">
        <f>'Накопит.завтраки'!K6+'Накопит. обед'!K6</f>
        <v>90</v>
      </c>
      <c r="L6" s="289">
        <f>'Накопит.завтраки'!L6+'Накопит. обед'!L6</f>
        <v>70</v>
      </c>
      <c r="M6" s="128">
        <f aca="true" t="shared" si="0" ref="M6:M30">SUM(C6:L6)</f>
        <v>769.13</v>
      </c>
      <c r="N6" s="128">
        <f aca="true" t="shared" si="1" ref="N6:N34">SUM(M6/10)</f>
        <v>76.913</v>
      </c>
      <c r="O6" s="184">
        <v>150</v>
      </c>
      <c r="P6" s="185">
        <f aca="true" t="shared" si="2" ref="P6:P34">SUM(N6*100/O6)</f>
        <v>51.27533333333333</v>
      </c>
    </row>
    <row r="7" spans="1:16" ht="18.75">
      <c r="A7" s="126">
        <v>3</v>
      </c>
      <c r="B7" s="127" t="s">
        <v>74</v>
      </c>
      <c r="C7" s="289">
        <f>'Накопит.завтраки'!C7+'Накопит. обед'!C7</f>
        <v>9</v>
      </c>
      <c r="D7" s="289">
        <f>'Накопит.завтраки'!D7+'Накопит. обед'!D7</f>
        <v>0</v>
      </c>
      <c r="E7" s="289">
        <f>'Накопит.завтраки'!E7+'Накопит. обед'!E7</f>
        <v>1.2</v>
      </c>
      <c r="F7" s="289">
        <f>'Накопит.завтраки'!F7+'Накопит. обед'!F7</f>
        <v>4.6</v>
      </c>
      <c r="G7" s="289">
        <f>'Накопит.завтраки'!G7+'Накопит. обед'!G7</f>
        <v>17.4</v>
      </c>
      <c r="H7" s="289">
        <f>'Накопит.завтраки'!H7+'Накопит. обед'!H7</f>
        <v>3</v>
      </c>
      <c r="I7" s="289">
        <f>'Накопит.завтраки'!I7+'Накопит. обед'!I7</f>
        <v>22.35</v>
      </c>
      <c r="J7" s="289">
        <f>'Накопит.завтраки'!J7+'Накопит. обед'!J7</f>
        <v>15</v>
      </c>
      <c r="K7" s="289">
        <f>'Накопит.завтраки'!K7+'Накопит. обед'!K7</f>
        <v>7.6</v>
      </c>
      <c r="L7" s="289">
        <f>'Накопит.завтраки'!L7+'Накопит. обед'!L7</f>
        <v>2</v>
      </c>
      <c r="M7" s="128">
        <f t="shared" si="0"/>
        <v>82.14999999999999</v>
      </c>
      <c r="N7" s="128">
        <f t="shared" si="1"/>
        <v>8.215</v>
      </c>
      <c r="O7" s="184">
        <v>15</v>
      </c>
      <c r="P7" s="185">
        <f t="shared" si="2"/>
        <v>54.766666666666666</v>
      </c>
    </row>
    <row r="8" spans="1:16" ht="18.75">
      <c r="A8" s="126">
        <v>4</v>
      </c>
      <c r="B8" s="127" t="s">
        <v>75</v>
      </c>
      <c r="C8" s="289">
        <f>'Накопит.завтраки'!C8+'Накопит. обед'!C8</f>
        <v>4</v>
      </c>
      <c r="D8" s="289">
        <f>'Накопит.завтраки'!D8+'Накопит. обед'!D8</f>
        <v>39</v>
      </c>
      <c r="E8" s="289">
        <f>'Накопит.завтраки'!E8+'Накопит. обед'!E8</f>
        <v>53.5</v>
      </c>
      <c r="F8" s="289">
        <f>'Накопит.завтраки'!F8+'Накопит. обед'!F8</f>
        <v>0</v>
      </c>
      <c r="G8" s="289">
        <f>'Накопит.завтраки'!G8+'Накопит. обед'!G8</f>
        <v>35</v>
      </c>
      <c r="H8" s="289">
        <f>'Накопит.завтраки'!H8+'Накопит. обед'!H8</f>
        <v>37.5</v>
      </c>
      <c r="I8" s="289">
        <f>'Накопит.завтраки'!I8+'Накопит. обед'!I8</f>
        <v>17</v>
      </c>
      <c r="J8" s="289">
        <f>'Накопит.завтраки'!J8+'Накопит. обед'!J8</f>
        <v>37.5</v>
      </c>
      <c r="K8" s="289">
        <f>'Накопит.завтраки'!K8+'Накопит. обед'!K8</f>
        <v>35.3</v>
      </c>
      <c r="L8" s="289">
        <f>'Накопит.завтраки'!L8+'Накопит. обед'!L8</f>
        <v>0</v>
      </c>
      <c r="M8" s="128">
        <f t="shared" si="0"/>
        <v>258.8</v>
      </c>
      <c r="N8" s="128">
        <f t="shared" si="1"/>
        <v>25.880000000000003</v>
      </c>
      <c r="O8" s="184">
        <v>45</v>
      </c>
      <c r="P8" s="185">
        <f t="shared" si="2"/>
        <v>57.51111111111112</v>
      </c>
    </row>
    <row r="9" spans="1:16" ht="18.75">
      <c r="A9" s="126">
        <v>5</v>
      </c>
      <c r="B9" s="127" t="s">
        <v>76</v>
      </c>
      <c r="C9" s="289">
        <f>'Накопит.завтраки'!C9+'Накопит. обед'!C9</f>
        <v>0</v>
      </c>
      <c r="D9" s="289">
        <f>'Накопит.завтраки'!D9+'Накопит. обед'!D9</f>
        <v>0</v>
      </c>
      <c r="E9" s="289">
        <f>'Накопит.завтраки'!E9+'Накопит. обед'!E9</f>
        <v>0</v>
      </c>
      <c r="F9" s="289">
        <f>'Накопит.завтраки'!F9+'Накопит. обед'!F9</f>
        <v>34</v>
      </c>
      <c r="G9" s="289">
        <f>'Накопит.завтраки'!G9+'Накопит. обед'!G9</f>
        <v>0</v>
      </c>
      <c r="H9" s="289">
        <f>'Накопит.завтраки'!H9+'Накопит. обед'!H9</f>
        <v>0</v>
      </c>
      <c r="I9" s="289">
        <f>'Накопит.завтраки'!I9+'Накопит. обед'!I9</f>
        <v>0</v>
      </c>
      <c r="J9" s="289">
        <f>'Накопит.завтраки'!J9+'Накопит. обед'!J9</f>
        <v>0</v>
      </c>
      <c r="K9" s="289">
        <f>'Накопит.завтраки'!K9+'Накопит. обед'!K9</f>
        <v>0</v>
      </c>
      <c r="L9" s="289">
        <f>'Накопит.завтраки'!L9+'Накопит. обед'!L9</f>
        <v>51</v>
      </c>
      <c r="M9" s="128">
        <f t="shared" si="0"/>
        <v>85</v>
      </c>
      <c r="N9" s="128">
        <f t="shared" si="1"/>
        <v>8.5</v>
      </c>
      <c r="O9" s="184">
        <v>15</v>
      </c>
      <c r="P9" s="185">
        <f t="shared" si="2"/>
        <v>56.666666666666664</v>
      </c>
    </row>
    <row r="10" spans="1:16" ht="18.75">
      <c r="A10" s="126">
        <v>6</v>
      </c>
      <c r="B10" s="127" t="s">
        <v>77</v>
      </c>
      <c r="C10" s="289">
        <f>'Накопит.завтраки'!C10+'Накопит. обед'!C10</f>
        <v>188.28</v>
      </c>
      <c r="D10" s="289">
        <f>'Накопит.завтраки'!D10+'Накопит. обед'!D10</f>
        <v>60</v>
      </c>
      <c r="E10" s="289">
        <f>'Накопит.завтраки'!E10+'Накопит. обед'!E10</f>
        <v>40</v>
      </c>
      <c r="F10" s="289">
        <f>'Накопит.завтраки'!F10+'Накопит. обед'!F10</f>
        <v>128.28</v>
      </c>
      <c r="G10" s="289">
        <f>'Накопит.завтраки'!G10+'Накопит. обед'!G10</f>
        <v>56.4</v>
      </c>
      <c r="H10" s="289">
        <f>'Накопит.завтраки'!H10+'Накопит. обед'!H10</f>
        <v>60</v>
      </c>
      <c r="I10" s="289">
        <f>'Накопит.завтраки'!I10+'Накопит. обед'!I10</f>
        <v>128.28</v>
      </c>
      <c r="J10" s="289">
        <f>'Накопит.завтраки'!J10+'Накопит. обед'!J10</f>
        <v>150</v>
      </c>
      <c r="K10" s="289">
        <f>'Накопит.завтраки'!K10+'Накопит. обед'!K10</f>
        <v>148.28</v>
      </c>
      <c r="L10" s="289">
        <f>'Накопит.завтраки'!L10+'Накопит. обед'!L10</f>
        <v>120</v>
      </c>
      <c r="M10" s="128">
        <f t="shared" si="0"/>
        <v>1079.52</v>
      </c>
      <c r="N10" s="128">
        <f t="shared" si="1"/>
        <v>107.952</v>
      </c>
      <c r="O10" s="184">
        <v>187</v>
      </c>
      <c r="P10" s="185">
        <f t="shared" si="2"/>
        <v>57.72834224598931</v>
      </c>
    </row>
    <row r="11" spans="1:16" ht="18.75">
      <c r="A11" s="126">
        <v>7</v>
      </c>
      <c r="B11" s="127" t="s">
        <v>78</v>
      </c>
      <c r="C11" s="289">
        <f>'Накопит.завтраки'!C11+'Накопит. обед'!C11</f>
        <v>69.4</v>
      </c>
      <c r="D11" s="289">
        <f>'Накопит.завтраки'!D11+'Накопит. обед'!D11</f>
        <v>104.6</v>
      </c>
      <c r="E11" s="289">
        <f>'Накопит.завтраки'!E11+'Накопит. обед'!E11</f>
        <v>274.5</v>
      </c>
      <c r="F11" s="289">
        <f>'Накопит.завтраки'!F11+'Накопит. обед'!F11</f>
        <v>278.4</v>
      </c>
      <c r="G11" s="289">
        <f>'Накопит.завтраки'!G11+'Накопит. обед'!G11</f>
        <v>243.7</v>
      </c>
      <c r="H11" s="289">
        <f>'Накопит.завтраки'!H11+'Накопит. обед'!H11</f>
        <v>153</v>
      </c>
      <c r="I11" s="289">
        <f>'Накопит.завтраки'!I11+'Накопит. обед'!I11</f>
        <v>151</v>
      </c>
      <c r="J11" s="289">
        <f>'Накопит.завтраки'!J11+'Накопит. обед'!J11</f>
        <v>163.52</v>
      </c>
      <c r="K11" s="289">
        <f>'Накопит.завтраки'!K11+'Накопит. обед'!K11</f>
        <v>103.6</v>
      </c>
      <c r="L11" s="289">
        <f>'Накопит.завтраки'!L11+'Накопит. обед'!L11</f>
        <v>145.20000000000002</v>
      </c>
      <c r="M11" s="128">
        <f t="shared" si="0"/>
        <v>1686.9199999999998</v>
      </c>
      <c r="N11" s="128">
        <f t="shared" si="1"/>
        <v>168.69199999999998</v>
      </c>
      <c r="O11" s="184">
        <v>280</v>
      </c>
      <c r="P11" s="185">
        <f t="shared" si="2"/>
        <v>60.24714285714285</v>
      </c>
    </row>
    <row r="12" spans="1:16" ht="18.75">
      <c r="A12" s="126">
        <v>8</v>
      </c>
      <c r="B12" s="127" t="s">
        <v>79</v>
      </c>
      <c r="C12" s="289">
        <f>'Накопит.завтраки'!C12+'Накопит. обед'!C12</f>
        <v>110</v>
      </c>
      <c r="D12" s="289">
        <f>'Накопит.завтраки'!D12+'Накопит. обед'!D12</f>
        <v>220</v>
      </c>
      <c r="E12" s="289">
        <f>'Накопит.завтраки'!E12+'Накопит. обед'!E12</f>
        <v>117</v>
      </c>
      <c r="F12" s="289">
        <f>'Накопит.завтраки'!F12+'Накопит. обед'!F12</f>
        <v>150</v>
      </c>
      <c r="G12" s="289">
        <f>'Накопит.завтраки'!G12+'Накопит. обед'!G12</f>
        <v>0</v>
      </c>
      <c r="H12" s="289">
        <f>'Накопит.завтраки'!H12+'Накопит. обед'!H12</f>
        <v>100</v>
      </c>
      <c r="I12" s="289">
        <f>'Накопит.завтраки'!I12+'Накопит. обед'!I12</f>
        <v>0</v>
      </c>
      <c r="J12" s="289">
        <f>'Накопит.завтраки'!J12+'Накопит. обед'!J12</f>
        <v>110</v>
      </c>
      <c r="K12" s="289">
        <f>'Накопит.завтраки'!K12+'Накопит. обед'!K12</f>
        <v>117</v>
      </c>
      <c r="L12" s="289">
        <f>'Накопит.завтраки'!L12+'Накопит. обед'!L12</f>
        <v>100</v>
      </c>
      <c r="M12" s="128">
        <f t="shared" si="0"/>
        <v>1024</v>
      </c>
      <c r="N12" s="128">
        <f t="shared" si="1"/>
        <v>102.4</v>
      </c>
      <c r="O12" s="184">
        <v>185</v>
      </c>
      <c r="P12" s="185">
        <f t="shared" si="2"/>
        <v>55.351351351351354</v>
      </c>
    </row>
    <row r="13" spans="1:16" ht="18.75">
      <c r="A13" s="126">
        <v>9</v>
      </c>
      <c r="B13" s="127" t="s">
        <v>80</v>
      </c>
      <c r="C13" s="289">
        <f>'Накопит.завтраки'!C13+'Накопит. обед'!C13</f>
        <v>0</v>
      </c>
      <c r="D13" s="289">
        <f>'Накопит.завтраки'!D13+'Накопит. обед'!D13</f>
        <v>20</v>
      </c>
      <c r="E13" s="289">
        <f>'Накопит.завтраки'!E13+'Накопит. обед'!E13</f>
        <v>0</v>
      </c>
      <c r="F13" s="289">
        <f>'Накопит.завтраки'!F13+'Накопит. обед'!F13</f>
        <v>0</v>
      </c>
      <c r="G13" s="289">
        <f>'Накопит.завтраки'!G13+'Накопит. обед'!G13</f>
        <v>20</v>
      </c>
      <c r="H13" s="289">
        <f>'Накопит.завтраки'!H13+'Накопит. обед'!H13</f>
        <v>0</v>
      </c>
      <c r="I13" s="289">
        <f>'Накопит.завтраки'!I13+'Накопит. обед'!I13</f>
        <v>30</v>
      </c>
      <c r="J13" s="289">
        <f>'Накопит.завтраки'!J13+'Накопит. обед'!J13</f>
        <v>0</v>
      </c>
      <c r="K13" s="289">
        <f>'Накопит.завтраки'!K13+'Накопит. обед'!K13</f>
        <v>0</v>
      </c>
      <c r="L13" s="289">
        <f>'Накопит.завтраки'!L13+'Накопит. обед'!L13</f>
        <v>15</v>
      </c>
      <c r="M13" s="128">
        <f t="shared" si="0"/>
        <v>85</v>
      </c>
      <c r="N13" s="128">
        <f t="shared" si="1"/>
        <v>8.5</v>
      </c>
      <c r="O13" s="184">
        <v>15</v>
      </c>
      <c r="P13" s="185">
        <f t="shared" si="2"/>
        <v>56.666666666666664</v>
      </c>
    </row>
    <row r="14" spans="1:16" ht="18.75">
      <c r="A14" s="126">
        <v>10</v>
      </c>
      <c r="B14" s="207" t="s">
        <v>81</v>
      </c>
      <c r="C14" s="289">
        <f>'Накопит.завтраки'!C14+'Накопит. обед'!C14</f>
        <v>200</v>
      </c>
      <c r="D14" s="289">
        <f>'Накопит.завтраки'!D14+'Накопит. обед'!D14</f>
        <v>0</v>
      </c>
      <c r="E14" s="289">
        <f>'Накопит.завтраки'!E14+'Накопит. обед'!E14</f>
        <v>200</v>
      </c>
      <c r="F14" s="289">
        <f>'Накопит.завтраки'!F14+'Накопит. обед'!F14</f>
        <v>0</v>
      </c>
      <c r="G14" s="289">
        <f>'Накопит.завтраки'!G14+'Накопит. обед'!G14</f>
        <v>0</v>
      </c>
      <c r="H14" s="289">
        <f>'Накопит.завтраки'!H14+'Накопит. обед'!H14</f>
        <v>200</v>
      </c>
      <c r="I14" s="289">
        <f>'Накопит.завтраки'!I14+'Накопит. обед'!I14</f>
        <v>200</v>
      </c>
      <c r="J14" s="289">
        <f>'Накопит.завтраки'!J14+'Накопит. обед'!J14</f>
        <v>0</v>
      </c>
      <c r="K14" s="289">
        <f>'Накопит.завтраки'!K14+'Накопит. обед'!K14</f>
        <v>200</v>
      </c>
      <c r="L14" s="289">
        <f>'Накопит.завтраки'!L14+'Накопит. обед'!L14</f>
        <v>0</v>
      </c>
      <c r="M14" s="128">
        <f t="shared" si="0"/>
        <v>1000</v>
      </c>
      <c r="N14" s="128">
        <f t="shared" si="1"/>
        <v>100</v>
      </c>
      <c r="O14" s="184">
        <v>200</v>
      </c>
      <c r="P14" s="185">
        <f t="shared" si="2"/>
        <v>50</v>
      </c>
    </row>
    <row r="15" spans="1:16" ht="18.75">
      <c r="A15" s="126">
        <v>11</v>
      </c>
      <c r="B15" s="127" t="s">
        <v>82</v>
      </c>
      <c r="C15" s="289">
        <f>'Накопит.завтраки'!C15+'Накопит. обед'!C15</f>
        <v>0</v>
      </c>
      <c r="D15" s="289">
        <f>'Накопит.завтраки'!D15+'Накопит. обед'!D15</f>
        <v>0</v>
      </c>
      <c r="E15" s="289">
        <f>'Накопит.завтраки'!E15+'Накопит. обед'!E15</f>
        <v>130.4</v>
      </c>
      <c r="F15" s="289">
        <f>'Накопит.завтраки'!F15+'Накопит. обед'!F15</f>
        <v>145.6</v>
      </c>
      <c r="G15" s="289">
        <f>'Накопит.завтраки'!G15+'Накопит. обед'!G15</f>
        <v>0</v>
      </c>
      <c r="H15" s="289">
        <f>'Накопит.завтраки'!H15+'Накопит. обед'!H15</f>
        <v>79</v>
      </c>
      <c r="I15" s="289">
        <f>'Накопит.завтраки'!I15+'Накопит. обед'!I15</f>
        <v>66.5</v>
      </c>
      <c r="J15" s="289">
        <f>'Накопит.завтраки'!J15+'Накопит. обед'!J15</f>
        <v>0</v>
      </c>
      <c r="K15" s="289">
        <f>'Накопит.завтраки'!K15+'Накопит. обед'!K15</f>
        <v>0</v>
      </c>
      <c r="L15" s="289">
        <f>'Накопит.завтраки'!L15+'Накопит. обед'!L15</f>
        <v>145.6</v>
      </c>
      <c r="M15" s="128">
        <f t="shared" si="0"/>
        <v>567.1</v>
      </c>
      <c r="N15" s="128">
        <f t="shared" si="1"/>
        <v>56.71</v>
      </c>
      <c r="O15" s="184">
        <v>70</v>
      </c>
      <c r="P15" s="185">
        <f t="shared" si="2"/>
        <v>81.01428571428572</v>
      </c>
    </row>
    <row r="16" spans="1:16" ht="18.75">
      <c r="A16" s="126">
        <v>12</v>
      </c>
      <c r="B16" s="127" t="s">
        <v>83</v>
      </c>
      <c r="C16" s="289">
        <f>'Накопит.завтраки'!C16+'Накопит. обед'!C16</f>
        <v>0</v>
      </c>
      <c r="D16" s="289">
        <f>'Накопит.завтраки'!D16+'Накопит. обед'!D16</f>
        <v>82.5</v>
      </c>
      <c r="E16" s="289">
        <f>'Накопит.завтраки'!E16+'Накопит. обед'!E16</f>
        <v>0</v>
      </c>
      <c r="F16" s="289">
        <f>'Накопит.завтраки'!F16+'Накопит. обед'!F16</f>
        <v>0</v>
      </c>
      <c r="G16" s="289">
        <f>'Накопит.завтраки'!G16+'Накопит. обед'!G16</f>
        <v>69</v>
      </c>
      <c r="H16" s="289">
        <f>'Накопит.завтраки'!H16+'Накопит. обед'!H16</f>
        <v>0</v>
      </c>
      <c r="I16" s="289">
        <f>'Накопит.завтраки'!I16+'Накопит. обед'!I16</f>
        <v>0</v>
      </c>
      <c r="J16" s="289">
        <f>'Накопит.завтраки'!J16+'Накопит. обед'!J16</f>
        <v>53</v>
      </c>
      <c r="K16" s="289">
        <f>'Накопит.завтраки'!K16+'Накопит. обед'!K16</f>
        <v>0</v>
      </c>
      <c r="L16" s="289">
        <f>'Накопит.завтраки'!L16+'Накопит. обед'!L16</f>
        <v>0</v>
      </c>
      <c r="M16" s="128">
        <f t="shared" si="0"/>
        <v>204.5</v>
      </c>
      <c r="N16" s="128">
        <f t="shared" si="1"/>
        <v>20.45</v>
      </c>
      <c r="O16" s="184">
        <v>35</v>
      </c>
      <c r="P16" s="185">
        <f t="shared" si="2"/>
        <v>58.42857142857143</v>
      </c>
    </row>
    <row r="17" spans="1:16" ht="18.75">
      <c r="A17" s="126">
        <v>13</v>
      </c>
      <c r="B17" s="127" t="s">
        <v>84</v>
      </c>
      <c r="C17" s="289">
        <f>'Накопит.завтраки'!C17+'Накопит. обед'!C17</f>
        <v>106.2</v>
      </c>
      <c r="D17" s="289">
        <f>'Накопит.завтраки'!D17+'Накопит. обед'!D17</f>
        <v>0</v>
      </c>
      <c r="E17" s="289">
        <f>'Накопит.завтраки'!E17+'Накопит. обед'!E17</f>
        <v>0</v>
      </c>
      <c r="F17" s="289">
        <f>'Накопит.завтраки'!F17+'Накопит. обед'!F17</f>
        <v>0</v>
      </c>
      <c r="G17" s="289">
        <f>'Накопит.завтраки'!G17+'Накопит. обед'!G17</f>
        <v>71.28</v>
      </c>
      <c r="H17" s="289">
        <f>'Накопит.завтраки'!H17+'Накопит. обед'!H17</f>
        <v>0</v>
      </c>
      <c r="I17" s="289">
        <f>'Накопит.завтраки'!I17+'Накопит. обед'!I17</f>
        <v>0</v>
      </c>
      <c r="J17" s="289">
        <f>'Накопит.завтраки'!J17+'Накопит. обед'!J17</f>
        <v>73.2</v>
      </c>
      <c r="K17" s="289">
        <f>'Накопит.завтраки'!K17+'Накопит. обед'!K17</f>
        <v>88</v>
      </c>
      <c r="L17" s="289">
        <f>'Накопит.завтраки'!L17+'Накопит. обед'!L17</f>
        <v>0</v>
      </c>
      <c r="M17" s="128">
        <f t="shared" si="0"/>
        <v>338.68</v>
      </c>
      <c r="N17" s="128">
        <f t="shared" si="1"/>
        <v>33.868</v>
      </c>
      <c r="O17" s="184">
        <v>58</v>
      </c>
      <c r="P17" s="185">
        <f t="shared" si="2"/>
        <v>58.393103448275866</v>
      </c>
    </row>
    <row r="18" spans="1:16" ht="18.75">
      <c r="A18" s="126">
        <v>14</v>
      </c>
      <c r="B18" s="127" t="s">
        <v>85</v>
      </c>
      <c r="C18" s="289">
        <f>'Накопит.завтраки'!C18+'Накопит. обед'!C18</f>
        <v>0</v>
      </c>
      <c r="D18" s="289">
        <f>'Накопит.завтраки'!D18+'Накопит. обед'!D18</f>
        <v>0</v>
      </c>
      <c r="E18" s="289">
        <f>'Накопит.завтраки'!E18+'Накопит. обед'!E18</f>
        <v>0</v>
      </c>
      <c r="F18" s="289">
        <f>'Накопит.завтраки'!F18+'Накопит. обед'!F18</f>
        <v>0</v>
      </c>
      <c r="G18" s="289">
        <f>'Накопит.завтраки'!G18+'Накопит. обед'!G18</f>
        <v>0</v>
      </c>
      <c r="H18" s="289">
        <f>'Накопит.завтраки'!H18+'Накопит. обед'!H18</f>
        <v>0</v>
      </c>
      <c r="I18" s="289">
        <f>'Накопит.завтраки'!I18+'Накопит. обед'!I18</f>
        <v>0</v>
      </c>
      <c r="J18" s="289">
        <f>'Накопит.завтраки'!J18+'Накопит. обед'!J18</f>
        <v>0</v>
      </c>
      <c r="K18" s="289">
        <f>'Накопит.завтраки'!K18+'Накопит. обед'!K18</f>
        <v>0</v>
      </c>
      <c r="L18" s="289">
        <f>'Накопит.завтраки'!L18+'Накопит. обед'!L18</f>
        <v>0</v>
      </c>
      <c r="M18" s="128">
        <f t="shared" si="0"/>
        <v>0</v>
      </c>
      <c r="N18" s="128">
        <f t="shared" si="1"/>
        <v>0</v>
      </c>
      <c r="O18" s="184">
        <v>30</v>
      </c>
      <c r="P18" s="185">
        <f t="shared" si="2"/>
        <v>0</v>
      </c>
    </row>
    <row r="19" spans="1:16" ht="18.75">
      <c r="A19" s="126">
        <v>15</v>
      </c>
      <c r="B19" s="127" t="s">
        <v>65</v>
      </c>
      <c r="C19" s="289">
        <f>'Накопит.завтраки'!C19+'Накопит. обед'!C19</f>
        <v>126.4</v>
      </c>
      <c r="D19" s="289">
        <f>'Накопит.завтраки'!D19+'Накопит. обед'!D19</f>
        <v>252</v>
      </c>
      <c r="E19" s="289">
        <f>'Накопит.завтраки'!E19+'Накопит. обед'!E19</f>
        <v>0</v>
      </c>
      <c r="F19" s="289">
        <f>'Накопит.завтраки'!F19+'Накопит. обед'!F19</f>
        <v>240.6</v>
      </c>
      <c r="G19" s="289">
        <f>'Накопит.завтраки'!G19+'Накопит. обед'!G19</f>
        <v>247.55</v>
      </c>
      <c r="H19" s="289">
        <f>'Накопит.завтраки'!H19+'Накопит. обед'!H19</f>
        <v>57.7</v>
      </c>
      <c r="I19" s="289">
        <f>'Накопит.завтраки'!I19+'Накопит. обед'!I19</f>
        <v>144</v>
      </c>
      <c r="J19" s="289">
        <f>'Накопит.завтраки'!J19+'Накопит. обед'!J19</f>
        <v>200</v>
      </c>
      <c r="K19" s="289">
        <f>'Накопит.завтраки'!K19+'Накопит. обед'!K19</f>
        <v>166.5</v>
      </c>
      <c r="L19" s="289">
        <f>'Накопит.завтраки'!L19+'Накопит. обед'!L19</f>
        <v>216.6</v>
      </c>
      <c r="M19" s="128">
        <f t="shared" si="0"/>
        <v>1651.35</v>
      </c>
      <c r="N19" s="128">
        <f t="shared" si="1"/>
        <v>165.135</v>
      </c>
      <c r="O19" s="184">
        <v>300</v>
      </c>
      <c r="P19" s="185">
        <f t="shared" si="2"/>
        <v>55.045</v>
      </c>
    </row>
    <row r="20" spans="1:16" ht="18.75">
      <c r="A20" s="126">
        <v>16</v>
      </c>
      <c r="B20" s="127" t="s">
        <v>86</v>
      </c>
      <c r="C20" s="289">
        <f>'Накопит.завтраки'!C20+'Накопит. обед'!C20</f>
        <v>120.9</v>
      </c>
      <c r="D20" s="289">
        <f>'Накопит.завтраки'!D20+'Накопит. обед'!D20</f>
        <v>0</v>
      </c>
      <c r="E20" s="289">
        <f>'Накопит.завтраки'!E20+'Накопит. обед'!E20</f>
        <v>0</v>
      </c>
      <c r="F20" s="289">
        <f>'Накопит.завтраки'!F20+'Накопит. обед'!F20</f>
        <v>0</v>
      </c>
      <c r="G20" s="289">
        <f>'Накопит.завтраки'!G20+'Накопит. обед'!G20</f>
        <v>0</v>
      </c>
      <c r="H20" s="289">
        <f>'Накопит.завтраки'!H20+'Накопит. обед'!H20</f>
        <v>0</v>
      </c>
      <c r="I20" s="289">
        <f>'Накопит.завтраки'!I20+'Накопит. обед'!I20</f>
        <v>150</v>
      </c>
      <c r="J20" s="289">
        <f>'Накопит.завтраки'!J20+'Накопит. обед'!J20</f>
        <v>0</v>
      </c>
      <c r="K20" s="289">
        <f>'Накопит.завтраки'!K20+'Накопит. обед'!K20</f>
        <v>0</v>
      </c>
      <c r="L20" s="289">
        <f>'Накопит.завтраки'!L20+'Накопит. обед'!L20</f>
        <v>0</v>
      </c>
      <c r="M20" s="128">
        <f t="shared" si="0"/>
        <v>270.9</v>
      </c>
      <c r="N20" s="128">
        <f t="shared" si="1"/>
        <v>27.089999999999996</v>
      </c>
      <c r="O20" s="184">
        <v>50</v>
      </c>
      <c r="P20" s="185">
        <f t="shared" si="2"/>
        <v>54.17999999999999</v>
      </c>
    </row>
    <row r="21" spans="1:16" ht="18.75">
      <c r="A21" s="126">
        <v>17</v>
      </c>
      <c r="B21" s="127" t="s">
        <v>87</v>
      </c>
      <c r="C21" s="289">
        <f>'Накопит.завтраки'!C21+'Накопит. обед'!C21</f>
        <v>0</v>
      </c>
      <c r="D21" s="289">
        <f>'Накопит.завтраки'!D21+'Накопит. обед'!D21</f>
        <v>32</v>
      </c>
      <c r="E21" s="289">
        <f>'Накопит.завтраки'!E21+'Накопит. обед'!E21</f>
        <v>0</v>
      </c>
      <c r="F21" s="289">
        <f>'Накопит.завтраки'!F21+'Накопит. обед'!F21</f>
        <v>0</v>
      </c>
      <c r="G21" s="289">
        <f>'Накопит.завтраки'!G21+'Накопит. обед'!G21</f>
        <v>0</v>
      </c>
      <c r="H21" s="289">
        <f>'Накопит.завтраки'!H21+'Накопит. обед'!H21</f>
        <v>0</v>
      </c>
      <c r="I21" s="289">
        <f>'Накопит.завтраки'!I21+'Накопит. обед'!I21</f>
        <v>0</v>
      </c>
      <c r="J21" s="289">
        <f>'Накопит.завтраки'!J21+'Накопит. обед'!J21</f>
        <v>0</v>
      </c>
      <c r="K21" s="289">
        <f>'Накопит.завтраки'!K21+'Накопит. обед'!K21</f>
        <v>25</v>
      </c>
      <c r="L21" s="289">
        <f>'Накопит.завтраки'!L21+'Накопит. обед'!L21</f>
        <v>0</v>
      </c>
      <c r="M21" s="128">
        <f t="shared" si="0"/>
        <v>57</v>
      </c>
      <c r="N21" s="128">
        <f t="shared" si="1"/>
        <v>5.7</v>
      </c>
      <c r="O21" s="184">
        <v>10</v>
      </c>
      <c r="P21" s="185">
        <f t="shared" si="2"/>
        <v>57</v>
      </c>
    </row>
    <row r="22" spans="1:16" ht="18.75">
      <c r="A22" s="126">
        <v>18</v>
      </c>
      <c r="B22" s="127" t="s">
        <v>88</v>
      </c>
      <c r="C22" s="289">
        <f>'Накопит.завтраки'!C22+'Накопит. обед'!C22</f>
        <v>5.2</v>
      </c>
      <c r="D22" s="289">
        <f>'Накопит.завтраки'!D22+'Накопит. обед'!D22</f>
        <v>10</v>
      </c>
      <c r="E22" s="289">
        <f>'Накопит.завтраки'!E22+'Накопит. обед'!E22</f>
        <v>0</v>
      </c>
      <c r="F22" s="289">
        <f>'Накопит.завтраки'!F22+'Накопит. обед'!F22</f>
        <v>25</v>
      </c>
      <c r="G22" s="289">
        <f>'Накопит.завтраки'!G22+'Накопит. обед'!G22</f>
        <v>0</v>
      </c>
      <c r="H22" s="289">
        <f>'Накопит.завтраки'!H22+'Накопит. обед'!H22</f>
        <v>10</v>
      </c>
      <c r="I22" s="289">
        <f>'Накопит.завтраки'!I22+'Накопит. обед'!I22</f>
        <v>0</v>
      </c>
      <c r="J22" s="289">
        <f>'Накопит.завтраки'!J22+'Накопит. обед'!J22</f>
        <v>0</v>
      </c>
      <c r="K22" s="289">
        <f>'Накопит.завтраки'!K22+'Накопит. обед'!K22</f>
        <v>0</v>
      </c>
      <c r="L22" s="289">
        <f>'Накопит.завтраки'!L22+'Накопит. обед'!L22</f>
        <v>5</v>
      </c>
      <c r="M22" s="128">
        <f t="shared" si="0"/>
        <v>55.2</v>
      </c>
      <c r="N22" s="128">
        <f t="shared" si="1"/>
        <v>5.5200000000000005</v>
      </c>
      <c r="O22" s="184">
        <v>10</v>
      </c>
      <c r="P22" s="185">
        <f t="shared" si="2"/>
        <v>55.2</v>
      </c>
    </row>
    <row r="23" spans="1:16" ht="18.75">
      <c r="A23" s="126">
        <v>19</v>
      </c>
      <c r="B23" s="127" t="s">
        <v>55</v>
      </c>
      <c r="C23" s="289">
        <f>'Накопит.завтраки'!C23+'Накопит. обед'!C23</f>
        <v>12.209999999999999</v>
      </c>
      <c r="D23" s="289">
        <f>'Накопит.завтраки'!D23+'Накопит. обед'!D23</f>
        <v>20.4</v>
      </c>
      <c r="E23" s="289">
        <f>'Накопит.завтраки'!E23+'Накопит. обед'!E23</f>
        <v>18.55</v>
      </c>
      <c r="F23" s="289">
        <f>'Накопит.завтраки'!F23+'Накопит. обед'!F23</f>
        <v>27.1</v>
      </c>
      <c r="G23" s="289">
        <f>'Накопит.завтраки'!G23+'Накопит. обед'!G23</f>
        <v>17.45</v>
      </c>
      <c r="H23" s="289">
        <f>'Накопит.завтраки'!H23+'Накопит. обед'!H23</f>
        <v>19.05</v>
      </c>
      <c r="I23" s="289">
        <f>'Накопит.завтраки'!I23+'Накопит. обед'!I23</f>
        <v>9.1</v>
      </c>
      <c r="J23" s="289">
        <f>'Накопит.завтраки'!J23+'Накопит. обед'!J23</f>
        <v>14.5</v>
      </c>
      <c r="K23" s="289">
        <f>'Накопит.завтраки'!K23+'Накопит. обед'!K23</f>
        <v>14.3</v>
      </c>
      <c r="L23" s="289">
        <f>'Накопит.завтраки'!L23+'Накопит. обед'!L23</f>
        <v>20.75</v>
      </c>
      <c r="M23" s="128">
        <f t="shared" si="0"/>
        <v>173.41</v>
      </c>
      <c r="N23" s="128">
        <f t="shared" si="1"/>
        <v>17.341</v>
      </c>
      <c r="O23" s="184">
        <v>30</v>
      </c>
      <c r="P23" s="185">
        <f t="shared" si="2"/>
        <v>57.803333333333335</v>
      </c>
    </row>
    <row r="24" spans="1:16" ht="18.75">
      <c r="A24" s="126">
        <v>20</v>
      </c>
      <c r="B24" s="127" t="s">
        <v>89</v>
      </c>
      <c r="C24" s="289">
        <f>'Накопит.завтраки'!C24+'Накопит. обед'!C24</f>
        <v>8</v>
      </c>
      <c r="D24" s="289">
        <f>'Накопит.завтраки'!D24+'Накопит. обед'!D24</f>
        <v>9.8</v>
      </c>
      <c r="E24" s="289">
        <f>'Накопит.завтраки'!E24+'Накопит. обед'!E24</f>
        <v>9.7</v>
      </c>
      <c r="F24" s="289">
        <f>'Накопит.завтраки'!F24+'Накопит. обед'!F24</f>
        <v>9</v>
      </c>
      <c r="G24" s="289">
        <f>'Накопит.завтраки'!G24+'Накопит. обед'!G24</f>
        <v>8</v>
      </c>
      <c r="H24" s="289">
        <f>'Накопит.завтраки'!H24+'Накопит. обед'!H24</f>
        <v>8.8</v>
      </c>
      <c r="I24" s="289">
        <f>'Накопит.завтраки'!I24+'Накопит. обед'!I24</f>
        <v>6</v>
      </c>
      <c r="J24" s="289">
        <f>'Накопит.завтраки'!J24+'Накопит. обед'!J24</f>
        <v>13.1</v>
      </c>
      <c r="K24" s="289">
        <f>'Накопит.завтраки'!K24+'Накопит. обед'!K24</f>
        <v>6.2</v>
      </c>
      <c r="L24" s="289">
        <f>'Накопит.завтраки'!L24+'Накопит. обед'!L24</f>
        <v>4.2</v>
      </c>
      <c r="M24" s="128">
        <f t="shared" si="0"/>
        <v>82.8</v>
      </c>
      <c r="N24" s="128">
        <f t="shared" si="1"/>
        <v>8.28</v>
      </c>
      <c r="O24" s="184">
        <v>15</v>
      </c>
      <c r="P24" s="185">
        <f t="shared" si="2"/>
        <v>55.199999999999996</v>
      </c>
    </row>
    <row r="25" spans="1:16" ht="18.75">
      <c r="A25" s="126">
        <v>21</v>
      </c>
      <c r="B25" s="127" t="s">
        <v>90</v>
      </c>
      <c r="C25" s="289">
        <f>'Накопит.завтраки'!C25+'Накопит. обед'!C25</f>
        <v>3.5</v>
      </c>
      <c r="D25" s="289">
        <f>'Накопит.завтраки'!D25+'Накопит. обед'!D25</f>
        <v>82.86</v>
      </c>
      <c r="E25" s="289">
        <f>'Накопит.завтраки'!E25+'Накопит. обед'!E25</f>
        <v>0</v>
      </c>
      <c r="F25" s="289">
        <f>'Накопит.завтраки'!F25+'Накопит. обед'!F25</f>
        <v>0</v>
      </c>
      <c r="G25" s="289">
        <f>'Накопит.завтраки'!G25+'Накопит. обед'!G25</f>
        <v>4.4</v>
      </c>
      <c r="H25" s="289">
        <f>'Накопит.завтраки'!H25+'Накопит. обед'!H25</f>
        <v>92.3</v>
      </c>
      <c r="I25" s="289">
        <f>'Накопит.завтраки'!I25+'Накопит. обед'!I25</f>
        <v>6</v>
      </c>
      <c r="J25" s="289">
        <f>'Накопит.завтраки'!J25+'Накопит. обед'!J25</f>
        <v>4</v>
      </c>
      <c r="K25" s="289">
        <f>'Накопит.завтраки'!K25+'Накопит. обед'!K25</f>
        <v>26</v>
      </c>
      <c r="L25" s="289">
        <f>'Накопит.завтраки'!L25+'Накопит. обед'!L25</f>
        <v>0</v>
      </c>
      <c r="M25" s="128">
        <f t="shared" si="0"/>
        <v>219.06</v>
      </c>
      <c r="N25" s="128">
        <f t="shared" si="1"/>
        <v>21.906</v>
      </c>
      <c r="O25" s="184">
        <v>40</v>
      </c>
      <c r="P25" s="185">
        <f t="shared" si="2"/>
        <v>54.765</v>
      </c>
    </row>
    <row r="26" spans="1:16" ht="18.75">
      <c r="A26" s="126">
        <v>22</v>
      </c>
      <c r="B26" s="127" t="s">
        <v>62</v>
      </c>
      <c r="C26" s="289">
        <f>'Накопит.завтраки'!C26+'Накопит. обед'!C26</f>
        <v>17.2</v>
      </c>
      <c r="D26" s="289">
        <f>'Накопит.завтраки'!D26+'Накопит. обед'!D26</f>
        <v>18.7</v>
      </c>
      <c r="E26" s="289">
        <f>'Накопит.завтраки'!E26+'Накопит. обед'!E26</f>
        <v>18</v>
      </c>
      <c r="F26" s="289">
        <f>'Накопит.завтраки'!F26+'Накопит. обед'!F26</f>
        <v>19.1</v>
      </c>
      <c r="G26" s="289">
        <f>'Накопит.завтраки'!G26+'Накопит. обед'!G26</f>
        <v>15</v>
      </c>
      <c r="H26" s="289">
        <f>'Накопит.завтраки'!H26+'Накопит. обед'!H26</f>
        <v>0.7</v>
      </c>
      <c r="I26" s="289">
        <f>'Накопит.завтраки'!I26+'Накопит. обед'!I26</f>
        <v>25</v>
      </c>
      <c r="J26" s="289">
        <f>'Накопит.завтраки'!J26+'Накопит. обед'!J26</f>
        <v>25</v>
      </c>
      <c r="K26" s="289">
        <f>'Накопит.завтраки'!K26+'Накопит. обед'!K26</f>
        <v>15</v>
      </c>
      <c r="L26" s="289">
        <f>'Накопит.завтраки'!L26+'Накопит. обед'!L26</f>
        <v>18.6</v>
      </c>
      <c r="M26" s="128">
        <f t="shared" si="0"/>
        <v>172.29999999999998</v>
      </c>
      <c r="N26" s="128">
        <f t="shared" si="1"/>
        <v>17.229999999999997</v>
      </c>
      <c r="O26" s="184">
        <v>30</v>
      </c>
      <c r="P26" s="185">
        <f t="shared" si="2"/>
        <v>57.43333333333332</v>
      </c>
    </row>
    <row r="27" spans="1:16" ht="18.75">
      <c r="A27" s="126">
        <v>23</v>
      </c>
      <c r="B27" s="127" t="s">
        <v>91</v>
      </c>
      <c r="C27" s="289">
        <f>'Накопит.завтраки'!C27+'Накопит. обед'!C27</f>
        <v>25</v>
      </c>
      <c r="D27" s="289">
        <f>'Накопит.завтраки'!D27+'Накопит. обед'!D27</f>
        <v>0</v>
      </c>
      <c r="E27" s="289">
        <f>'Накопит.завтраки'!E27+'Накопит. обед'!E27</f>
        <v>0</v>
      </c>
      <c r="F27" s="289">
        <f>'Накопит.завтраки'!F27+'Накопит. обед'!F27</f>
        <v>0</v>
      </c>
      <c r="G27" s="289">
        <f>'Накопит.завтраки'!G27+'Накопит. обед'!G27</f>
        <v>0</v>
      </c>
      <c r="H27" s="289">
        <f>'Накопит.завтраки'!H27+'Накопит. обед'!H27</f>
        <v>30</v>
      </c>
      <c r="I27" s="289">
        <f>'Накопит.завтраки'!I27+'Накопит. обед'!I27</f>
        <v>0</v>
      </c>
      <c r="J27" s="289">
        <f>'Накопит.завтраки'!J27+'Накопит. обед'!J27</f>
        <v>0</v>
      </c>
      <c r="K27" s="289">
        <f>'Накопит.завтраки'!K27+'Накопит. обед'!K27</f>
        <v>0</v>
      </c>
      <c r="L27" s="289">
        <f>'Накопит.завтраки'!L27+'Накопит. обед'!L27</f>
        <v>0</v>
      </c>
      <c r="M27" s="128">
        <f t="shared" si="0"/>
        <v>55</v>
      </c>
      <c r="N27" s="128">
        <f t="shared" si="1"/>
        <v>5.5</v>
      </c>
      <c r="O27" s="184">
        <v>10</v>
      </c>
      <c r="P27" s="185">
        <f t="shared" si="2"/>
        <v>55</v>
      </c>
    </row>
    <row r="28" spans="1:16" ht="18.75">
      <c r="A28" s="126">
        <v>24</v>
      </c>
      <c r="B28" s="127" t="s">
        <v>50</v>
      </c>
      <c r="C28" s="289">
        <f>'Накопит.завтраки'!C28+'Накопит. обед'!C28</f>
        <v>1</v>
      </c>
      <c r="D28" s="289">
        <f>'Накопит.завтраки'!D28+'Накопит. обед'!D28</f>
        <v>0</v>
      </c>
      <c r="E28" s="289">
        <f>'Накопит.завтраки'!E28+'Накопит. обед'!E28</f>
        <v>1</v>
      </c>
      <c r="F28" s="289">
        <f>'Накопит.завтраки'!F28+'Накопит. обед'!F28</f>
        <v>0</v>
      </c>
      <c r="G28" s="289">
        <f>'Накопит.завтраки'!G28+'Накопит. обед'!G28</f>
        <v>0</v>
      </c>
      <c r="H28" s="289">
        <f>'Накопит.завтраки'!H28+'Накопит. обед'!H28</f>
        <v>0</v>
      </c>
      <c r="I28" s="289">
        <f>'Накопит.завтраки'!I28+'Накопит. обед'!I28</f>
        <v>0</v>
      </c>
      <c r="J28" s="289">
        <f>'Накопит.завтраки'!J28+'Накопит. обед'!J28</f>
        <v>1</v>
      </c>
      <c r="K28" s="289">
        <f>'Накопит.завтраки'!K28+'Накопит. обед'!K28</f>
        <v>1</v>
      </c>
      <c r="L28" s="289">
        <f>'Накопит.завтраки'!L28+'Накопит. обед'!L28</f>
        <v>0</v>
      </c>
      <c r="M28" s="128">
        <f t="shared" si="0"/>
        <v>4</v>
      </c>
      <c r="N28" s="128">
        <f t="shared" si="1"/>
        <v>0.4</v>
      </c>
      <c r="O28" s="184">
        <v>1</v>
      </c>
      <c r="P28" s="185">
        <f t="shared" si="2"/>
        <v>40</v>
      </c>
    </row>
    <row r="29" spans="1:16" ht="18.75">
      <c r="A29" s="126">
        <v>25</v>
      </c>
      <c r="B29" s="127" t="s">
        <v>92</v>
      </c>
      <c r="C29" s="289">
        <f>'Накопит.завтраки'!C29+'Накопит. обед'!C29</f>
        <v>0</v>
      </c>
      <c r="D29" s="289">
        <f>'Накопит.завтраки'!D29+'Накопит. обед'!D29</f>
        <v>2</v>
      </c>
      <c r="E29" s="289">
        <f>'Накопит.завтраки'!E29+'Накопит. обед'!E29</f>
        <v>0</v>
      </c>
      <c r="F29" s="289">
        <f>'Накопит.завтраки'!F29+'Накопит. обед'!F29</f>
        <v>0</v>
      </c>
      <c r="G29" s="289">
        <f>'Накопит.завтраки'!G29+'Накопит. обед'!G29</f>
        <v>2</v>
      </c>
      <c r="H29" s="289">
        <f>'Накопит.завтраки'!H29+'Накопит. обед'!H29</f>
        <v>0</v>
      </c>
      <c r="I29" s="289">
        <f>'Накопит.завтраки'!I29+'Накопит. обед'!I29</f>
        <v>0</v>
      </c>
      <c r="J29" s="289">
        <f>'Накопит.завтраки'!J29+'Накопит. обед'!J29</f>
        <v>0</v>
      </c>
      <c r="K29" s="289">
        <f>'Накопит.завтраки'!K29+'Накопит. обед'!K29</f>
        <v>0</v>
      </c>
      <c r="L29" s="289">
        <f>'Накопит.завтраки'!L29+'Накопит. обед'!L29</f>
        <v>2</v>
      </c>
      <c r="M29" s="128">
        <f t="shared" si="0"/>
        <v>6</v>
      </c>
      <c r="N29" s="128">
        <f t="shared" si="1"/>
        <v>0.6</v>
      </c>
      <c r="O29" s="184">
        <v>1</v>
      </c>
      <c r="P29" s="185">
        <f t="shared" si="2"/>
        <v>60</v>
      </c>
    </row>
    <row r="30" spans="1:16" ht="18.75">
      <c r="A30" s="126">
        <v>26</v>
      </c>
      <c r="B30" s="127" t="s">
        <v>93</v>
      </c>
      <c r="C30" s="289">
        <f>'Накопит.завтраки'!C30+'Накопит. обед'!C30</f>
        <v>0</v>
      </c>
      <c r="D30" s="289">
        <f>'Накопит.завтраки'!D30+'Накопит. обед'!D30</f>
        <v>0</v>
      </c>
      <c r="E30" s="289">
        <f>'Накопит.завтраки'!E30+'Накопит. обед'!E30</f>
        <v>0</v>
      </c>
      <c r="F30" s="289">
        <f>'Накопит.завтраки'!F30+'Накопит. обед'!F30</f>
        <v>5</v>
      </c>
      <c r="G30" s="289">
        <f>'Накопит.завтраки'!G30+'Накопит. обед'!G30</f>
        <v>0</v>
      </c>
      <c r="H30" s="289">
        <f>'Накопит.завтраки'!H30+'Накопит. обед'!H30</f>
        <v>0</v>
      </c>
      <c r="I30" s="289">
        <f>'Накопит.завтраки'!I30+'Накопит. обед'!I30</f>
        <v>0</v>
      </c>
      <c r="J30" s="289">
        <f>'Накопит.завтраки'!J30+'Накопит. обед'!J30</f>
        <v>5</v>
      </c>
      <c r="K30" s="289">
        <f>'Накопит.завтраки'!K30+'Накопит. обед'!K30</f>
        <v>0</v>
      </c>
      <c r="L30" s="289">
        <f>'Накопит.завтраки'!L30+'Накопит. обед'!L30</f>
        <v>0</v>
      </c>
      <c r="M30" s="128">
        <f t="shared" si="0"/>
        <v>10</v>
      </c>
      <c r="N30" s="128">
        <f t="shared" si="1"/>
        <v>1</v>
      </c>
      <c r="O30" s="184">
        <v>2</v>
      </c>
      <c r="P30" s="185">
        <f t="shared" si="2"/>
        <v>50</v>
      </c>
    </row>
    <row r="31" spans="1:16" ht="18.75">
      <c r="A31" s="203">
        <v>27</v>
      </c>
      <c r="B31" s="200" t="s">
        <v>150</v>
      </c>
      <c r="C31" s="205">
        <f>'Накопит.завтраки'!C31+'Накопит. обед'!C31</f>
        <v>0</v>
      </c>
      <c r="D31" s="205">
        <f>'Накопит.завтраки'!D31+'Накопит. обед'!D31</f>
        <v>20.8</v>
      </c>
      <c r="E31" s="205">
        <f>'Накопит.завтраки'!E31+'Накопит. обед'!E31</f>
        <v>3.6</v>
      </c>
      <c r="F31" s="205">
        <f>'Накопит.завтраки'!F31+'Накопит. обед'!F31</f>
        <v>3.7</v>
      </c>
      <c r="G31" s="205">
        <f>'Накопит.завтраки'!G31+'Накопит. обед'!G31</f>
        <v>55.1</v>
      </c>
      <c r="H31" s="205">
        <f>'Накопит.завтраки'!H31+'Накопит. обед'!H31</f>
        <v>15.2</v>
      </c>
      <c r="I31" s="205">
        <f>'Накопит.завтраки'!I31+'Накопит. обед'!I31</f>
        <v>6.800000000000001</v>
      </c>
      <c r="J31" s="205">
        <f>'Накопит.завтраки'!J31+'Накопит. обед'!J31</f>
        <v>4</v>
      </c>
      <c r="K31" s="205">
        <f>'Накопит.завтраки'!K31+'Накопит. обед'!K31</f>
        <v>0</v>
      </c>
      <c r="L31" s="205">
        <f>'Накопит.завтраки'!L31+'Накопит. обед'!L31</f>
        <v>15.8</v>
      </c>
      <c r="M31" s="205">
        <f>SUM(C31:L31)</f>
        <v>125</v>
      </c>
      <c r="N31" s="200">
        <f t="shared" si="1"/>
        <v>12.5</v>
      </c>
      <c r="O31" s="222">
        <f>N11</f>
        <v>168.69199999999998</v>
      </c>
      <c r="P31" s="206">
        <f t="shared" si="2"/>
        <v>7.409954236122639</v>
      </c>
    </row>
    <row r="32" spans="1:16" ht="18.75">
      <c r="A32" s="321"/>
      <c r="B32" s="202" t="s">
        <v>151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02"/>
      <c r="N32" s="202"/>
      <c r="O32" s="321"/>
      <c r="P32" s="282"/>
    </row>
    <row r="33" spans="1:16" ht="18.75">
      <c r="A33" s="320">
        <v>28</v>
      </c>
      <c r="B33" s="279" t="s">
        <v>338</v>
      </c>
      <c r="C33" s="289">
        <f>'Накопит.завтраки'!C33+'Накопит. обед'!C33</f>
        <v>0</v>
      </c>
      <c r="D33" s="289">
        <f>'Накопит.завтраки'!D33+'Накопит. обед'!D33</f>
        <v>9</v>
      </c>
      <c r="E33" s="289">
        <f>'Накопит.завтраки'!E33+'Накопит. обед'!E33</f>
        <v>0</v>
      </c>
      <c r="F33" s="289">
        <f>'Накопит.завтраки'!F33+'Накопит. обед'!F33</f>
        <v>0</v>
      </c>
      <c r="G33" s="289">
        <f>'Накопит.завтраки'!G33+'Накопит. обед'!G33</f>
        <v>0</v>
      </c>
      <c r="H33" s="289">
        <f>'Накопит.завтраки'!H33+'Накопит. обед'!H33</f>
        <v>9</v>
      </c>
      <c r="I33" s="289">
        <f>'Накопит.завтраки'!I33+'Накопит. обед'!I33</f>
        <v>0</v>
      </c>
      <c r="J33" s="289">
        <f>'Накопит.завтраки'!J33+'Накопит. обед'!J33</f>
        <v>0</v>
      </c>
      <c r="K33" s="289">
        <f>'Накопит.завтраки'!K33+'Накопит. обед'!K33</f>
        <v>0</v>
      </c>
      <c r="L33" s="289">
        <f>'Накопит.завтраки'!L33+'Накопит. обед'!L33</f>
        <v>0</v>
      </c>
      <c r="M33" s="289">
        <f>SUM(C33:L33)</f>
        <v>18</v>
      </c>
      <c r="N33" s="200">
        <f t="shared" si="1"/>
        <v>1.8</v>
      </c>
      <c r="O33" s="288">
        <v>3</v>
      </c>
      <c r="P33" s="206">
        <f t="shared" si="2"/>
        <v>60</v>
      </c>
    </row>
    <row r="34" spans="1:16" ht="18.75">
      <c r="A34" s="320">
        <v>29</v>
      </c>
      <c r="B34" s="127" t="s">
        <v>339</v>
      </c>
      <c r="C34" s="289">
        <f>'Накопит.завтраки'!C34+'Накопит. обед'!C34</f>
        <v>1.2000000000000002</v>
      </c>
      <c r="D34" s="289">
        <f>'Накопит.завтраки'!D34+'Накопит. обед'!D34</f>
        <v>1.1</v>
      </c>
      <c r="E34" s="289">
        <f>'Накопит.завтраки'!E34+'Накопит. обед'!E34</f>
        <v>1.7000000000000002</v>
      </c>
      <c r="F34" s="289">
        <f>'Накопит.завтраки'!F34+'Накопит. обед'!F34</f>
        <v>2.25</v>
      </c>
      <c r="G34" s="289">
        <f>'Накопит.завтраки'!G34+'Накопит. обед'!G34</f>
        <v>1.5</v>
      </c>
      <c r="H34" s="289">
        <f>'Накопит.завтраки'!H34+'Накопит. обед'!H34</f>
        <v>1.9</v>
      </c>
      <c r="I34" s="289">
        <f>'Накопит.завтраки'!I34+'Накопит. обед'!I34</f>
        <v>1</v>
      </c>
      <c r="J34" s="289">
        <f>'Накопит.завтраки'!J34+'Накопит. обед'!J34</f>
        <v>1.9000000000000001</v>
      </c>
      <c r="K34" s="289">
        <f>'Накопит.завтраки'!K34+'Накопит. обед'!K34</f>
        <v>1.2000000000000002</v>
      </c>
      <c r="L34" s="289">
        <f>'Накопит.завтраки'!L34+'Накопит. обед'!L34</f>
        <v>1.2</v>
      </c>
      <c r="M34" s="289">
        <f>SUM(C34:L34)</f>
        <v>14.95</v>
      </c>
      <c r="N34" s="127">
        <f t="shared" si="1"/>
        <v>1.4949999999999999</v>
      </c>
      <c r="O34" s="288">
        <v>3</v>
      </c>
      <c r="P34" s="305">
        <f t="shared" si="2"/>
        <v>49.833333333333336</v>
      </c>
    </row>
    <row r="35" spans="1:16" ht="18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5"/>
  <sheetViews>
    <sheetView zoomScale="82" zoomScaleNormal="82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9.28125" style="284" bestFit="1" customWidth="1"/>
    <col min="2" max="2" width="31.7109375" style="284" customWidth="1"/>
    <col min="3" max="6" width="9.421875" style="284" bestFit="1" customWidth="1"/>
    <col min="7" max="7" width="11.421875" style="284" customWidth="1"/>
    <col min="8" max="11" width="9.421875" style="284" bestFit="1" customWidth="1"/>
    <col min="12" max="12" width="9.28125" style="284" bestFit="1" customWidth="1"/>
    <col min="13" max="13" width="10.00390625" style="284" customWidth="1"/>
    <col min="14" max="14" width="10.8515625" style="284" customWidth="1"/>
    <col min="15" max="15" width="20.57421875" style="284" customWidth="1"/>
    <col min="16" max="16" width="13.8515625" style="284" customWidth="1"/>
    <col min="17" max="16384" width="9.140625" style="284" customWidth="1"/>
  </cols>
  <sheetData>
    <row r="1" spans="3:13" ht="21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6" ht="20.25">
      <c r="A2" s="123"/>
      <c r="B2" s="398" t="s">
        <v>265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123"/>
    </row>
    <row r="3" spans="1:16" ht="18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8.75">
      <c r="A4" s="125" t="s">
        <v>68</v>
      </c>
      <c r="B4" s="125" t="s">
        <v>69</v>
      </c>
      <c r="C4" s="125">
        <v>1</v>
      </c>
      <c r="D4" s="125">
        <v>2</v>
      </c>
      <c r="E4" s="125">
        <v>3</v>
      </c>
      <c r="F4" s="125">
        <v>4</v>
      </c>
      <c r="G4" s="125">
        <v>5</v>
      </c>
      <c r="H4" s="125">
        <v>6</v>
      </c>
      <c r="I4" s="125">
        <v>7</v>
      </c>
      <c r="J4" s="125">
        <v>8</v>
      </c>
      <c r="K4" s="125">
        <v>9</v>
      </c>
      <c r="L4" s="125">
        <v>10</v>
      </c>
      <c r="M4" s="125" t="s">
        <v>70</v>
      </c>
      <c r="N4" s="125" t="s">
        <v>71</v>
      </c>
      <c r="O4" s="125" t="s">
        <v>130</v>
      </c>
      <c r="P4" s="125" t="s">
        <v>72</v>
      </c>
    </row>
    <row r="5" spans="1:16" ht="18.75">
      <c r="A5" s="288">
        <v>1</v>
      </c>
      <c r="B5" s="127" t="s">
        <v>292</v>
      </c>
      <c r="C5" s="289">
        <f>'Накопит. обед'!C5+'Накопит.полдник'!C5</f>
        <v>50</v>
      </c>
      <c r="D5" s="289">
        <f>'Накопит. обед'!D5+'Накопит.полдник'!D5</f>
        <v>30</v>
      </c>
      <c r="E5" s="289">
        <f>'Накопит. обед'!E5+'Накопит.полдник'!E5</f>
        <v>30</v>
      </c>
      <c r="F5" s="289">
        <f>'Накопит. обед'!F5+'Накопит.полдник'!F5</f>
        <v>30</v>
      </c>
      <c r="G5" s="289">
        <f>'Накопит. обед'!G5+'Накопит.полдник'!G5</f>
        <v>50</v>
      </c>
      <c r="H5" s="289">
        <f>'Накопит. обед'!H5+'Накопит.полдник'!H5</f>
        <v>50</v>
      </c>
      <c r="I5" s="289">
        <f>'Накопит. обед'!I5+'Накопит.полдник'!I5</f>
        <v>50</v>
      </c>
      <c r="J5" s="289">
        <f>'Накопит. обед'!J5+'Накопит.полдник'!J5</f>
        <v>30</v>
      </c>
      <c r="K5" s="289">
        <f>'Накопит. обед'!K5+'Накопит.полдник'!K5</f>
        <v>50</v>
      </c>
      <c r="L5" s="289">
        <f>'Накопит. обед'!L5+'Накопит.полдник'!L5</f>
        <v>30</v>
      </c>
      <c r="M5" s="289">
        <f>SUM(C5:L5)</f>
        <v>400</v>
      </c>
      <c r="N5" s="289">
        <f>SUM(M5/10)</f>
        <v>40</v>
      </c>
      <c r="O5" s="184">
        <v>80</v>
      </c>
      <c r="P5" s="305">
        <f>SUM(N5*100/O5)</f>
        <v>50</v>
      </c>
    </row>
    <row r="6" spans="1:16" ht="18.75">
      <c r="A6" s="288">
        <v>2</v>
      </c>
      <c r="B6" s="127" t="s">
        <v>73</v>
      </c>
      <c r="C6" s="289">
        <f>'Накопит. обед'!C6+'Накопит.полдник'!C6</f>
        <v>40</v>
      </c>
      <c r="D6" s="289">
        <f>'Накопит. обед'!D6+'Накопит.полдник'!D6</f>
        <v>60</v>
      </c>
      <c r="E6" s="289">
        <f>'Накопит. обед'!E6+'Накопит.полдник'!E6</f>
        <v>60</v>
      </c>
      <c r="F6" s="289">
        <f>'Накопит. обед'!F6+'Накопит.полдник'!F6</f>
        <v>90.24000000000001</v>
      </c>
      <c r="G6" s="289">
        <f>'Накопит. обед'!G6+'Накопит.полдник'!G6</f>
        <v>50</v>
      </c>
      <c r="H6" s="289">
        <f>'Накопит. обед'!H6+'Накопит.полдник'!H6</f>
        <v>57.896</v>
      </c>
      <c r="I6" s="289">
        <f>'Накопит. обед'!I6+'Накопит.полдник'!I6</f>
        <v>40</v>
      </c>
      <c r="J6" s="289">
        <f>'Накопит. обед'!J6+'Накопит.полдник'!J6</f>
        <v>83.66</v>
      </c>
      <c r="K6" s="289">
        <f>'Накопит. обед'!K6+'Накопит.полдник'!K6</f>
        <v>40</v>
      </c>
      <c r="L6" s="289">
        <f>'Накопит. обед'!L6+'Накопит.полдник'!L6</f>
        <v>100</v>
      </c>
      <c r="M6" s="289">
        <f aca="true" t="shared" si="0" ref="M6:M30">SUM(C6:L6)</f>
        <v>621.796</v>
      </c>
      <c r="N6" s="289">
        <f aca="true" t="shared" si="1" ref="N6:N33">SUM(M6/10)</f>
        <v>62.17960000000001</v>
      </c>
      <c r="O6" s="184">
        <v>150</v>
      </c>
      <c r="P6" s="305">
        <f aca="true" t="shared" si="2" ref="P6:P35">SUM(N6*100/O6)</f>
        <v>41.45306666666667</v>
      </c>
    </row>
    <row r="7" spans="1:16" ht="18.75">
      <c r="A7" s="288">
        <v>3</v>
      </c>
      <c r="B7" s="127" t="s">
        <v>74</v>
      </c>
      <c r="C7" s="289">
        <f>'Накопит. обед'!C7+'Накопит.полдник'!C7</f>
        <v>0</v>
      </c>
      <c r="D7" s="289">
        <f>'Накопит. обед'!D7+'Накопит.полдник'!D7</f>
        <v>10.35</v>
      </c>
      <c r="E7" s="289">
        <f>'Накопит. обед'!E7+'Накопит.полдник'!E7</f>
        <v>1.2</v>
      </c>
      <c r="F7" s="289">
        <f>'Накопит. обед'!F7+'Накопит.полдник'!F7</f>
        <v>0</v>
      </c>
      <c r="G7" s="289">
        <f>'Накопит. обед'!G7+'Накопит.полдник'!G7</f>
        <v>23</v>
      </c>
      <c r="H7" s="289">
        <f>'Накопит. обед'!H7+'Накопит.полдник'!H7</f>
        <v>3</v>
      </c>
      <c r="I7" s="289">
        <f>'Накопит. обед'!I7+'Накопит.полдник'!I7</f>
        <v>17</v>
      </c>
      <c r="J7" s="289">
        <f>'Накопит. обед'!J7+'Накопит.полдник'!J7</f>
        <v>15</v>
      </c>
      <c r="K7" s="289">
        <f>'Накопит. обед'!K7+'Накопит.полдник'!K7</f>
        <v>7.6</v>
      </c>
      <c r="L7" s="289">
        <f>'Накопит. обед'!L7+'Накопит.полдник'!L7</f>
        <v>0</v>
      </c>
      <c r="M7" s="289">
        <f t="shared" si="0"/>
        <v>77.14999999999999</v>
      </c>
      <c r="N7" s="289">
        <f t="shared" si="1"/>
        <v>7.714999999999999</v>
      </c>
      <c r="O7" s="184">
        <v>15</v>
      </c>
      <c r="P7" s="305">
        <f t="shared" si="2"/>
        <v>51.43333333333332</v>
      </c>
    </row>
    <row r="8" spans="1:16" ht="18.75">
      <c r="A8" s="288">
        <v>4</v>
      </c>
      <c r="B8" s="127" t="s">
        <v>75</v>
      </c>
      <c r="C8" s="289">
        <f>'Накопит. обед'!C8+'Накопит.полдник'!C8</f>
        <v>4</v>
      </c>
      <c r="D8" s="289">
        <f>'Накопит. обед'!D8+'Накопит.полдник'!D8</f>
        <v>4</v>
      </c>
      <c r="E8" s="289">
        <f>'Накопит. обед'!E8+'Накопит.полдник'!E8</f>
        <v>23.5</v>
      </c>
      <c r="F8" s="289">
        <f>'Накопит. обед'!F8+'Накопит.полдник'!F8</f>
        <v>45</v>
      </c>
      <c r="G8" s="289">
        <f>'Накопит. обед'!G8+'Накопит.полдник'!G8</f>
        <v>35</v>
      </c>
      <c r="H8" s="289">
        <f>'Накопит. обед'!H8+'Накопит.полдник'!H8</f>
        <v>37.5</v>
      </c>
      <c r="I8" s="289">
        <f>'Накопит. обед'!I8+'Накопит.полдник'!I8</f>
        <v>17</v>
      </c>
      <c r="J8" s="289">
        <f>'Накопит. обед'!J8+'Накопит.полдник'!J8</f>
        <v>37.5</v>
      </c>
      <c r="K8" s="289">
        <f>'Накопит. обед'!K8+'Накопит.полдник'!K8</f>
        <v>4</v>
      </c>
      <c r="L8" s="289">
        <f>'Накопит. обед'!L8+'Накопит.полдник'!L8</f>
        <v>0</v>
      </c>
      <c r="M8" s="289">
        <f t="shared" si="0"/>
        <v>207.5</v>
      </c>
      <c r="N8" s="289">
        <f t="shared" si="1"/>
        <v>20.75</v>
      </c>
      <c r="O8" s="184">
        <v>45</v>
      </c>
      <c r="P8" s="305">
        <f t="shared" si="2"/>
        <v>46.111111111111114</v>
      </c>
    </row>
    <row r="9" spans="1:16" ht="18.75">
      <c r="A9" s="288">
        <v>5</v>
      </c>
      <c r="B9" s="127" t="s">
        <v>76</v>
      </c>
      <c r="C9" s="289">
        <f>'Накопит. обед'!C9+'Накопит.полдник'!C9</f>
        <v>0</v>
      </c>
      <c r="D9" s="289">
        <f>'Накопит. обед'!D9+'Накопит.полдник'!D9</f>
        <v>0</v>
      </c>
      <c r="E9" s="289">
        <f>'Накопит. обед'!E9+'Накопит.полдник'!E9</f>
        <v>0</v>
      </c>
      <c r="F9" s="289">
        <f>'Накопит. обед'!F9+'Накопит.полдник'!F9</f>
        <v>0</v>
      </c>
      <c r="G9" s="289">
        <f>'Накопит. обед'!G9+'Накопит.полдник'!G9</f>
        <v>0</v>
      </c>
      <c r="H9" s="289">
        <f>'Накопит. обед'!H9+'Накопит.полдник'!H9</f>
        <v>0</v>
      </c>
      <c r="I9" s="289">
        <f>'Накопит. обед'!I9+'Накопит.полдник'!I9</f>
        <v>0</v>
      </c>
      <c r="J9" s="289">
        <f>'Накопит. обед'!J9+'Накопит.полдник'!J9</f>
        <v>0</v>
      </c>
      <c r="K9" s="289">
        <f>'Накопит. обед'!K9+'Накопит.полдник'!K9</f>
        <v>0</v>
      </c>
      <c r="L9" s="289">
        <f>'Накопит. обед'!L9+'Накопит.полдник'!L9</f>
        <v>75</v>
      </c>
      <c r="M9" s="289">
        <f t="shared" si="0"/>
        <v>75</v>
      </c>
      <c r="N9" s="289">
        <f t="shared" si="1"/>
        <v>7.5</v>
      </c>
      <c r="O9" s="184">
        <v>15</v>
      </c>
      <c r="P9" s="305">
        <f t="shared" si="2"/>
        <v>50</v>
      </c>
    </row>
    <row r="10" spans="1:16" ht="18.75">
      <c r="A10" s="288">
        <v>6</v>
      </c>
      <c r="B10" s="127" t="s">
        <v>77</v>
      </c>
      <c r="C10" s="289">
        <f>'Накопит. обед'!C10+'Накопит.полдник'!C10</f>
        <v>328.28</v>
      </c>
      <c r="D10" s="289">
        <f>'Накопит. обед'!D10+'Накопит.полдник'!D10</f>
        <v>60</v>
      </c>
      <c r="E10" s="289">
        <f>'Накопит. обед'!E10+'Накопит.полдник'!E10</f>
        <v>40</v>
      </c>
      <c r="F10" s="289">
        <f>'Накопит. обед'!F10+'Накопит.полдник'!F10</f>
        <v>128.28</v>
      </c>
      <c r="G10" s="289">
        <f>'Накопит. обед'!G10+'Накопит.полдник'!G10</f>
        <v>0</v>
      </c>
      <c r="H10" s="289">
        <f>'Накопит. обед'!H10+'Накопит.полдник'!H10</f>
        <v>60</v>
      </c>
      <c r="I10" s="289">
        <f>'Накопит. обед'!I10+'Накопит.полдник'!I10</f>
        <v>0</v>
      </c>
      <c r="J10" s="289">
        <f>'Накопит. обед'!J10+'Накопит.полдник'!J10</f>
        <v>22</v>
      </c>
      <c r="K10" s="289">
        <f>'Накопит. обед'!K10+'Накопит.полдник'!K10</f>
        <v>204.68</v>
      </c>
      <c r="L10" s="289">
        <f>'Накопит. обед'!L10+'Накопит.полдник'!L10</f>
        <v>24</v>
      </c>
      <c r="M10" s="289">
        <f t="shared" si="0"/>
        <v>867.24</v>
      </c>
      <c r="N10" s="289">
        <f t="shared" si="1"/>
        <v>86.724</v>
      </c>
      <c r="O10" s="184">
        <v>187</v>
      </c>
      <c r="P10" s="305">
        <f t="shared" si="2"/>
        <v>46.37647058823529</v>
      </c>
    </row>
    <row r="11" spans="1:16" ht="18.75">
      <c r="A11" s="288">
        <v>7</v>
      </c>
      <c r="B11" s="127" t="s">
        <v>78</v>
      </c>
      <c r="C11" s="289">
        <f>'Накопит. обед'!C11+'Накопит.полдник'!C11</f>
        <v>78.4</v>
      </c>
      <c r="D11" s="289">
        <f>'Накопит. обед'!D11+'Накопит.полдник'!D11</f>
        <v>86.6</v>
      </c>
      <c r="E11" s="289">
        <f>'Накопит. обед'!E11+'Накопит.полдник'!E11</f>
        <v>290.8</v>
      </c>
      <c r="F11" s="289">
        <f>'Накопит. обед'!F11+'Накопит.полдник'!F11</f>
        <v>138.9</v>
      </c>
      <c r="G11" s="289">
        <f>'Накопит. обед'!G11+'Накопит.полдник'!G11</f>
        <v>88.6</v>
      </c>
      <c r="H11" s="289">
        <f>'Накопит. обед'!H11+'Накопит.полдник'!H11</f>
        <v>137</v>
      </c>
      <c r="I11" s="289">
        <f>'Накопит. обед'!I11+'Накопит.полдник'!I11</f>
        <v>132.7</v>
      </c>
      <c r="J11" s="289">
        <f>'Накопит. обед'!J11+'Накопит.полдник'!J11</f>
        <v>137</v>
      </c>
      <c r="K11" s="289">
        <f>'Накопит. обед'!K11+'Накопит.полдник'!K11</f>
        <v>193.7</v>
      </c>
      <c r="L11" s="289">
        <f>'Накопит. обед'!L11+'Накопит.полдник'!L11</f>
        <v>118.4</v>
      </c>
      <c r="M11" s="289">
        <f t="shared" si="0"/>
        <v>1402.1000000000001</v>
      </c>
      <c r="N11" s="289">
        <f t="shared" si="1"/>
        <v>140.21</v>
      </c>
      <c r="O11" s="184">
        <v>280</v>
      </c>
      <c r="P11" s="305">
        <f t="shared" si="2"/>
        <v>50.075</v>
      </c>
    </row>
    <row r="12" spans="1:16" ht="18.75">
      <c r="A12" s="288">
        <v>8</v>
      </c>
      <c r="B12" s="127" t="s">
        <v>79</v>
      </c>
      <c r="C12" s="289">
        <f>'Накопит. обед'!C12+'Накопит.полдник'!C12</f>
        <v>0</v>
      </c>
      <c r="D12" s="289">
        <f>'Накопит. обед'!D12+'Накопит.полдник'!D12</f>
        <v>110</v>
      </c>
      <c r="E12" s="289">
        <f>'Накопит. обед'!E12+'Накопит.полдник'!E12</f>
        <v>117</v>
      </c>
      <c r="F12" s="289">
        <f>'Накопит. обед'!F12+'Накопит.полдник'!F12</f>
        <v>172.5</v>
      </c>
      <c r="G12" s="289">
        <f>'Накопит. обед'!G12+'Накопит.полдник'!G12</f>
        <v>0</v>
      </c>
      <c r="H12" s="289">
        <f>'Накопит. обед'!H12+'Накопит.полдник'!H12</f>
        <v>0</v>
      </c>
      <c r="I12" s="289">
        <f>'Накопит. обед'!I12+'Накопит.полдник'!I12</f>
        <v>0</v>
      </c>
      <c r="J12" s="289">
        <f>'Накопит. обед'!J12+'Накопит.полдник'!J12</f>
        <v>110</v>
      </c>
      <c r="K12" s="289">
        <f>'Накопит. обед'!K12+'Накопит.полдник'!K12</f>
        <v>150</v>
      </c>
      <c r="L12" s="289">
        <f>'Накопит. обед'!L12+'Накопит.полдник'!L12</f>
        <v>106</v>
      </c>
      <c r="M12" s="289">
        <f t="shared" si="0"/>
        <v>765.5</v>
      </c>
      <c r="N12" s="289">
        <f t="shared" si="1"/>
        <v>76.55</v>
      </c>
      <c r="O12" s="184">
        <v>185</v>
      </c>
      <c r="P12" s="305">
        <f t="shared" si="2"/>
        <v>41.37837837837838</v>
      </c>
    </row>
    <row r="13" spans="1:16" ht="18.75">
      <c r="A13" s="288">
        <v>9</v>
      </c>
      <c r="B13" s="127" t="s">
        <v>80</v>
      </c>
      <c r="C13" s="289">
        <f>'Накопит. обед'!C13+'Накопит.полдник'!C13</f>
        <v>0</v>
      </c>
      <c r="D13" s="289">
        <f>'Накопит. обед'!D13+'Накопит.полдник'!D13</f>
        <v>20</v>
      </c>
      <c r="E13" s="289">
        <f>'Накопит. обед'!E13+'Накопит.полдник'!E13</f>
        <v>0</v>
      </c>
      <c r="F13" s="289">
        <f>'Накопит. обед'!F13+'Накопит.полдник'!F13</f>
        <v>15</v>
      </c>
      <c r="G13" s="289">
        <f>'Накопит. обед'!G13+'Накопит.полдник'!G13</f>
        <v>0</v>
      </c>
      <c r="H13" s="289">
        <f>'Накопит. обед'!H13+'Накопит.полдник'!H13</f>
        <v>0</v>
      </c>
      <c r="I13" s="289">
        <f>'Накопит. обед'!I13+'Накопит.полдник'!I13</f>
        <v>30</v>
      </c>
      <c r="J13" s="289">
        <f>'Накопит. обед'!J13+'Накопит.полдник'!J13</f>
        <v>0</v>
      </c>
      <c r="K13" s="289">
        <f>'Накопит. обед'!K13+'Накопит.полдник'!K13</f>
        <v>0</v>
      </c>
      <c r="L13" s="289">
        <f>'Накопит. обед'!L13+'Накопит.полдник'!L13</f>
        <v>0</v>
      </c>
      <c r="M13" s="289">
        <f t="shared" si="0"/>
        <v>65</v>
      </c>
      <c r="N13" s="289">
        <f t="shared" si="1"/>
        <v>6.5</v>
      </c>
      <c r="O13" s="184">
        <v>15</v>
      </c>
      <c r="P13" s="305">
        <f t="shared" si="2"/>
        <v>43.333333333333336</v>
      </c>
    </row>
    <row r="14" spans="1:16" ht="18.75">
      <c r="A14" s="288">
        <v>10</v>
      </c>
      <c r="B14" s="207" t="s">
        <v>81</v>
      </c>
      <c r="C14" s="289">
        <f>'Накопит. обед'!C14+'Накопит.полдник'!C14</f>
        <v>200</v>
      </c>
      <c r="D14" s="289">
        <f>'Накопит. обед'!D14+'Накопит.полдник'!D14</f>
        <v>0</v>
      </c>
      <c r="E14" s="289">
        <f>'Накопит. обед'!E14+'Накопит.полдник'!E14</f>
        <v>60</v>
      </c>
      <c r="F14" s="289">
        <f>'Накопит. обед'!F14+'Накопит.полдник'!F14</f>
        <v>0</v>
      </c>
      <c r="G14" s="289">
        <f>'Накопит. обед'!G14+'Накопит.полдник'!G14</f>
        <v>0</v>
      </c>
      <c r="H14" s="289">
        <f>'Накопит. обед'!H14+'Накопит.полдник'!H14</f>
        <v>200</v>
      </c>
      <c r="I14" s="289">
        <f>'Накопит. обед'!I14+'Накопит.полдник'!I14</f>
        <v>0</v>
      </c>
      <c r="J14" s="289">
        <f>'Накопит. обед'!J14+'Накопит.полдник'!J14</f>
        <v>200</v>
      </c>
      <c r="K14" s="289">
        <f>'Накопит. обед'!K14+'Накопит.полдник'!K14</f>
        <v>200</v>
      </c>
      <c r="L14" s="289">
        <f>'Накопит. обед'!L14+'Накопит.полдник'!L14</f>
        <v>0</v>
      </c>
      <c r="M14" s="289">
        <f t="shared" si="0"/>
        <v>860</v>
      </c>
      <c r="N14" s="289">
        <f t="shared" si="1"/>
        <v>86</v>
      </c>
      <c r="O14" s="184">
        <v>200</v>
      </c>
      <c r="P14" s="305">
        <f t="shared" si="2"/>
        <v>43</v>
      </c>
    </row>
    <row r="15" spans="1:16" ht="18.75">
      <c r="A15" s="288">
        <v>11</v>
      </c>
      <c r="B15" s="127" t="s">
        <v>82</v>
      </c>
      <c r="C15" s="289">
        <f>'Накопит. обед'!C15+'Накопит.полдник'!C15</f>
        <v>40</v>
      </c>
      <c r="D15" s="289">
        <f>'Накопит. обед'!D15+'Накопит.полдник'!D15</f>
        <v>0</v>
      </c>
      <c r="E15" s="289">
        <f>'Накопит. обед'!E15+'Накопит.полдник'!E15</f>
        <v>137</v>
      </c>
      <c r="F15" s="289">
        <f>'Накопит. обед'!F15+'Накопит.полдник'!F15</f>
        <v>66.6</v>
      </c>
      <c r="G15" s="289">
        <f>'Накопит. обед'!G15+'Накопит.полдник'!G15</f>
        <v>0</v>
      </c>
      <c r="H15" s="289">
        <f>'Накопит. обед'!H15+'Накопит.полдник'!H15</f>
        <v>79</v>
      </c>
      <c r="I15" s="289">
        <f>'Накопит. обед'!I15+'Накопит.полдник'!I15</f>
        <v>68.5</v>
      </c>
      <c r="J15" s="289">
        <f>'Накопит. обед'!J15+'Накопит.полдник'!J15</f>
        <v>0</v>
      </c>
      <c r="K15" s="289">
        <f>'Накопит. обед'!K15+'Накопит.полдник'!K15</f>
        <v>0</v>
      </c>
      <c r="L15" s="289">
        <f>'Накопит. обед'!L15+'Накопит.полдник'!L15</f>
        <v>66.6</v>
      </c>
      <c r="M15" s="289">
        <f t="shared" si="0"/>
        <v>457.70000000000005</v>
      </c>
      <c r="N15" s="289">
        <f t="shared" si="1"/>
        <v>45.77</v>
      </c>
      <c r="O15" s="184">
        <v>70</v>
      </c>
      <c r="P15" s="305">
        <f t="shared" si="2"/>
        <v>65.38571428571429</v>
      </c>
    </row>
    <row r="16" spans="1:16" ht="18.75">
      <c r="A16" s="288">
        <v>12</v>
      </c>
      <c r="B16" s="127" t="s">
        <v>83</v>
      </c>
      <c r="C16" s="289">
        <f>'Накопит. обед'!C16+'Накопит.полдник'!C16</f>
        <v>0</v>
      </c>
      <c r="D16" s="289">
        <f>'Накопит. обед'!D16+'Накопит.полдник'!D16</f>
        <v>0</v>
      </c>
      <c r="E16" s="289">
        <f>'Накопит. обед'!E16+'Накопит.полдник'!E16</f>
        <v>0</v>
      </c>
      <c r="F16" s="289">
        <f>'Накопит. обед'!F16+'Накопит.полдник'!F16</f>
        <v>0</v>
      </c>
      <c r="G16" s="289">
        <f>'Накопит. обед'!G16+'Накопит.полдник'!G16</f>
        <v>69</v>
      </c>
      <c r="H16" s="289">
        <f>'Накопит. обед'!H16+'Накопит.полдник'!H16</f>
        <v>53</v>
      </c>
      <c r="I16" s="289">
        <f>'Накопит. обед'!I16+'Накопит.полдник'!I16</f>
        <v>0</v>
      </c>
      <c r="J16" s="289">
        <f>'Накопит. обед'!J16+'Накопит.полдник'!J16</f>
        <v>53</v>
      </c>
      <c r="K16" s="289">
        <f>'Накопит. обед'!K16+'Накопит.полдник'!K16</f>
        <v>0</v>
      </c>
      <c r="L16" s="289">
        <f>'Накопит. обед'!L16+'Накопит.полдник'!L16</f>
        <v>0</v>
      </c>
      <c r="M16" s="289">
        <f t="shared" si="0"/>
        <v>175</v>
      </c>
      <c r="N16" s="289">
        <f t="shared" si="1"/>
        <v>17.5</v>
      </c>
      <c r="O16" s="184">
        <v>35</v>
      </c>
      <c r="P16" s="305">
        <f t="shared" si="2"/>
        <v>50</v>
      </c>
    </row>
    <row r="17" spans="1:16" ht="18.75">
      <c r="A17" s="288">
        <v>13</v>
      </c>
      <c r="B17" s="127" t="s">
        <v>84</v>
      </c>
      <c r="C17" s="289">
        <f>'Накопит. обед'!C17+'Накопит.полдник'!C17</f>
        <v>106.2</v>
      </c>
      <c r="D17" s="289">
        <f>'Накопит. обед'!D17+'Накопит.полдник'!D17</f>
        <v>0</v>
      </c>
      <c r="E17" s="289">
        <f>'Накопит. обед'!E17+'Накопит.полдник'!E17</f>
        <v>0</v>
      </c>
      <c r="F17" s="289">
        <f>'Накопит. обед'!F17+'Накопит.полдник'!F17</f>
        <v>0</v>
      </c>
      <c r="G17" s="289">
        <f>'Накопит. обед'!G17+'Накопит.полдник'!G17</f>
        <v>88</v>
      </c>
      <c r="H17" s="289">
        <f>'Накопит. обед'!H17+'Накопит.полдник'!H17</f>
        <v>0</v>
      </c>
      <c r="I17" s="289">
        <f>'Накопит. обед'!I17+'Накопит.полдник'!I17</f>
        <v>0</v>
      </c>
      <c r="J17" s="289">
        <f>'Накопит. обед'!J17+'Накопит.полдник'!J17</f>
        <v>0</v>
      </c>
      <c r="K17" s="289">
        <f>'Накопит. обед'!K17+'Накопит.полдник'!K17</f>
        <v>88</v>
      </c>
      <c r="L17" s="289">
        <f>'Накопит. обед'!L17+'Накопит.полдник'!L17</f>
        <v>0</v>
      </c>
      <c r="M17" s="289">
        <f t="shared" si="0"/>
        <v>282.2</v>
      </c>
      <c r="N17" s="289">
        <f t="shared" si="1"/>
        <v>28.22</v>
      </c>
      <c r="O17" s="184">
        <v>58</v>
      </c>
      <c r="P17" s="305">
        <f t="shared" si="2"/>
        <v>48.6551724137931</v>
      </c>
    </row>
    <row r="18" spans="1:16" ht="18.75">
      <c r="A18" s="288">
        <v>14</v>
      </c>
      <c r="B18" s="127" t="s">
        <v>85</v>
      </c>
      <c r="C18" s="289">
        <f>'Накопит. обед'!C18+'Накопит.полдник'!C18</f>
        <v>0</v>
      </c>
      <c r="D18" s="289">
        <f>'Накопит. обед'!D18+'Накопит.полдник'!D18</f>
        <v>0</v>
      </c>
      <c r="E18" s="289">
        <f>'Накопит. обед'!E18+'Накопит.полдник'!E18</f>
        <v>0</v>
      </c>
      <c r="F18" s="289">
        <f>'Накопит. обед'!F18+'Накопит.полдник'!F18</f>
        <v>0</v>
      </c>
      <c r="G18" s="289">
        <f>'Накопит. обед'!G18+'Накопит.полдник'!G18</f>
        <v>0</v>
      </c>
      <c r="H18" s="289">
        <f>'Накопит. обед'!H18+'Накопит.полдник'!H18</f>
        <v>0</v>
      </c>
      <c r="I18" s="289">
        <f>'Накопит. обед'!I18+'Накопит.полдник'!I18</f>
        <v>0</v>
      </c>
      <c r="J18" s="289">
        <f>'Накопит. обед'!J18+'Накопит.полдник'!J18</f>
        <v>0</v>
      </c>
      <c r="K18" s="289">
        <f>'Накопит. обед'!K18+'Накопит.полдник'!K18</f>
        <v>0</v>
      </c>
      <c r="L18" s="289">
        <f>'Накопит. обед'!L18+'Накопит.полдник'!L18</f>
        <v>0</v>
      </c>
      <c r="M18" s="289">
        <f t="shared" si="0"/>
        <v>0</v>
      </c>
      <c r="N18" s="289">
        <f t="shared" si="1"/>
        <v>0</v>
      </c>
      <c r="O18" s="184">
        <v>30</v>
      </c>
      <c r="P18" s="305">
        <f t="shared" si="2"/>
        <v>0</v>
      </c>
    </row>
    <row r="19" spans="1:16" ht="18.75">
      <c r="A19" s="288">
        <v>15</v>
      </c>
      <c r="B19" s="127" t="s">
        <v>65</v>
      </c>
      <c r="C19" s="289">
        <f>'Накопит. обед'!C19+'Накопит.полдник'!C19</f>
        <v>224</v>
      </c>
      <c r="D19" s="289">
        <f>'Накопит. обед'!D19+'Накопит.полдник'!D19</f>
        <v>52</v>
      </c>
      <c r="E19" s="289">
        <f>'Накопит. обед'!E19+'Накопит.полдник'!E19</f>
        <v>0</v>
      </c>
      <c r="F19" s="289">
        <f>'Накопит. обед'!F19+'Накопит.полдник'!F19</f>
        <v>240.6</v>
      </c>
      <c r="G19" s="289">
        <f>'Накопит. обед'!G19+'Накопит.полдник'!G19</f>
        <v>234.15</v>
      </c>
      <c r="H19" s="289">
        <f>'Накопит. обед'!H19+'Накопит.полдник'!H19</f>
        <v>10.32</v>
      </c>
      <c r="I19" s="289">
        <f>'Накопит. обед'!I19+'Накопит.полдник'!I19</f>
        <v>285</v>
      </c>
      <c r="J19" s="289">
        <f>'Накопит. обед'!J19+'Накопит.полдник'!J19</f>
        <v>0</v>
      </c>
      <c r="K19" s="289">
        <f>'Накопит. обед'!K19+'Накопит.полдник'!K19</f>
        <v>34</v>
      </c>
      <c r="L19" s="289">
        <f>'Накопит. обед'!L19+'Накопит.полдник'!L19</f>
        <v>216.6</v>
      </c>
      <c r="M19" s="289">
        <f t="shared" si="0"/>
        <v>1296.67</v>
      </c>
      <c r="N19" s="289">
        <f t="shared" si="1"/>
        <v>129.667</v>
      </c>
      <c r="O19" s="184">
        <v>300</v>
      </c>
      <c r="P19" s="305">
        <f t="shared" si="2"/>
        <v>43.22233333333334</v>
      </c>
    </row>
    <row r="20" spans="1:16" ht="18.75">
      <c r="A20" s="288">
        <v>16</v>
      </c>
      <c r="B20" s="127" t="s">
        <v>86</v>
      </c>
      <c r="C20" s="289">
        <f>'Накопит. обед'!C20+'Накопит.полдник'!C20</f>
        <v>0</v>
      </c>
      <c r="D20" s="289">
        <f>'Накопит. обед'!D20+'Накопит.полдник'!D20</f>
        <v>101.27</v>
      </c>
      <c r="E20" s="289">
        <f>'Накопит. обед'!E20+'Накопит.полдник'!E20</f>
        <v>0</v>
      </c>
      <c r="F20" s="289">
        <f>'Накопит. обед'!F20+'Накопит.полдник'!F20</f>
        <v>0</v>
      </c>
      <c r="G20" s="289">
        <f>'Накопит. обед'!G20+'Накопит.полдник'!G20</f>
        <v>0</v>
      </c>
      <c r="H20" s="289">
        <f>'Накопит. обед'!H20+'Накопит.полдник'!H20</f>
        <v>0</v>
      </c>
      <c r="I20" s="289">
        <f>'Накопит. обед'!I20+'Накопит.полдник'!I20</f>
        <v>150</v>
      </c>
      <c r="J20" s="289">
        <f>'Накопит. обед'!J20+'Накопит.полдник'!J20</f>
        <v>0</v>
      </c>
      <c r="K20" s="289">
        <f>'Накопит. обед'!K20+'Накопит.полдник'!K20</f>
        <v>0</v>
      </c>
      <c r="L20" s="289">
        <f>'Накопит. обед'!L20+'Накопит.полдник'!L20</f>
        <v>0</v>
      </c>
      <c r="M20" s="289">
        <f t="shared" si="0"/>
        <v>251.26999999999998</v>
      </c>
      <c r="N20" s="289">
        <f t="shared" si="1"/>
        <v>25.127</v>
      </c>
      <c r="O20" s="184">
        <v>50</v>
      </c>
      <c r="P20" s="305">
        <f t="shared" si="2"/>
        <v>50.254</v>
      </c>
    </row>
    <row r="21" spans="1:16" ht="18.75">
      <c r="A21" s="288">
        <v>17</v>
      </c>
      <c r="B21" s="127" t="s">
        <v>87</v>
      </c>
      <c r="C21" s="289">
        <f>'Накопит. обед'!C21+'Накопит.полдник'!C21</f>
        <v>0</v>
      </c>
      <c r="D21" s="289">
        <f>'Накопит. обед'!D21+'Накопит.полдник'!D21</f>
        <v>32</v>
      </c>
      <c r="E21" s="289">
        <f>'Накопит. обед'!E21+'Накопит.полдник'!E21</f>
        <v>0</v>
      </c>
      <c r="F21" s="289">
        <f>'Накопит. обед'!F21+'Накопит.полдник'!F21</f>
        <v>0</v>
      </c>
      <c r="G21" s="289">
        <f>'Накопит. обед'!G21+'Накопит.полдник'!G21</f>
        <v>0</v>
      </c>
      <c r="H21" s="289">
        <f>'Накопит. обед'!H21+'Накопит.полдник'!H21</f>
        <v>0</v>
      </c>
      <c r="I21" s="289">
        <f>'Накопит. обед'!I21+'Накопит.полдник'!I21</f>
        <v>0</v>
      </c>
      <c r="J21" s="289">
        <f>'Накопит. обед'!J21+'Накопит.полдник'!J21</f>
        <v>15</v>
      </c>
      <c r="K21" s="289">
        <f>'Накопит. обед'!K21+'Накопит.полдник'!K21</f>
        <v>0</v>
      </c>
      <c r="L21" s="289">
        <f>'Накопит. обед'!L21+'Накопит.полдник'!L21</f>
        <v>0</v>
      </c>
      <c r="M21" s="289">
        <f t="shared" si="0"/>
        <v>47</v>
      </c>
      <c r="N21" s="289">
        <f t="shared" si="1"/>
        <v>4.7</v>
      </c>
      <c r="O21" s="184">
        <v>10</v>
      </c>
      <c r="P21" s="305">
        <f t="shared" si="2"/>
        <v>47</v>
      </c>
    </row>
    <row r="22" spans="1:16" ht="18.75">
      <c r="A22" s="288">
        <v>18</v>
      </c>
      <c r="B22" s="127" t="s">
        <v>88</v>
      </c>
      <c r="C22" s="289">
        <f>'Накопит. обед'!C22+'Накопит.полдник'!C22</f>
        <v>0</v>
      </c>
      <c r="D22" s="289">
        <f>'Накопит. обед'!D22+'Накопит.полдник'!D22</f>
        <v>30</v>
      </c>
      <c r="E22" s="289">
        <f>'Накопит. обед'!E22+'Накопит.полдник'!E22</f>
        <v>0</v>
      </c>
      <c r="F22" s="289">
        <f>'Накопит. обед'!F22+'Накопит.полдник'!F22</f>
        <v>5</v>
      </c>
      <c r="G22" s="289">
        <f>'Накопит. обед'!G22+'Накопит.полдник'!G22</f>
        <v>0</v>
      </c>
      <c r="H22" s="289">
        <f>'Накопит. обед'!H22+'Накопит.полдник'!H22</f>
        <v>10</v>
      </c>
      <c r="I22" s="289">
        <f>'Накопит. обед'!I22+'Накопит.полдник'!I22</f>
        <v>0</v>
      </c>
      <c r="J22" s="289">
        <f>'Накопит. обед'!J22+'Накопит.полдник'!J22</f>
        <v>0</v>
      </c>
      <c r="K22" s="289">
        <f>'Накопит. обед'!K22+'Накопит.полдник'!K22</f>
        <v>0</v>
      </c>
      <c r="L22" s="289">
        <f>'Накопит. обед'!L22+'Накопит.полдник'!L22</f>
        <v>5</v>
      </c>
      <c r="M22" s="289">
        <f t="shared" si="0"/>
        <v>50</v>
      </c>
      <c r="N22" s="289">
        <f t="shared" si="1"/>
        <v>5</v>
      </c>
      <c r="O22" s="184">
        <v>10</v>
      </c>
      <c r="P22" s="305">
        <f t="shared" si="2"/>
        <v>50</v>
      </c>
    </row>
    <row r="23" spans="1:16" ht="18.75">
      <c r="A23" s="288">
        <v>19</v>
      </c>
      <c r="B23" s="127" t="s">
        <v>55</v>
      </c>
      <c r="C23" s="289">
        <f>'Накопит. обед'!C23+'Накопит.полдник'!C23</f>
        <v>16.5</v>
      </c>
      <c r="D23" s="289">
        <f>'Накопит. обед'!D23+'Накопит.полдник'!D23</f>
        <v>9</v>
      </c>
      <c r="E23" s="289">
        <f>'Накопит. обед'!E23+'Накопит.полдник'!E23</f>
        <v>11.5</v>
      </c>
      <c r="F23" s="289">
        <f>'Накопит. обед'!F23+'Накопит.полдник'!F23</f>
        <v>21.1</v>
      </c>
      <c r="G23" s="289">
        <f>'Накопит. обед'!G23+'Накопит.полдник'!G23</f>
        <v>8.75</v>
      </c>
      <c r="H23" s="289">
        <f>'Накопит. обед'!H23+'Накопит.полдник'!H23</f>
        <v>14.05</v>
      </c>
      <c r="I23" s="289">
        <f>'Накопит. обед'!I23+'Накопит.полдник'!I23</f>
        <v>5</v>
      </c>
      <c r="J23" s="289">
        <f>'Накопит. обед'!J23+'Накопит.полдник'!J23</f>
        <v>14.25</v>
      </c>
      <c r="K23" s="289">
        <f>'Накопит. обед'!K23+'Накопит.полдник'!K23</f>
        <v>18</v>
      </c>
      <c r="L23" s="289">
        <f>'Накопит. обед'!L23+'Накопит.полдник'!L23</f>
        <v>19.75</v>
      </c>
      <c r="M23" s="289">
        <f t="shared" si="0"/>
        <v>137.89999999999998</v>
      </c>
      <c r="N23" s="289">
        <f t="shared" si="1"/>
        <v>13.789999999999997</v>
      </c>
      <c r="O23" s="184">
        <v>30</v>
      </c>
      <c r="P23" s="305">
        <f t="shared" si="2"/>
        <v>45.96666666666666</v>
      </c>
    </row>
    <row r="24" spans="1:16" ht="18.75">
      <c r="A24" s="288">
        <v>20</v>
      </c>
      <c r="B24" s="127" t="s">
        <v>89</v>
      </c>
      <c r="C24" s="289">
        <f>'Накопит. обед'!C24+'Накопит.полдник'!C24</f>
        <v>8</v>
      </c>
      <c r="D24" s="289">
        <f>'Накопит. обед'!D24+'Накопит.полдник'!D24</f>
        <v>9.8</v>
      </c>
      <c r="E24" s="289">
        <f>'Накопит. обед'!E24+'Накопит.полдник'!E24</f>
        <v>6.5</v>
      </c>
      <c r="F24" s="289">
        <f>'Накопит. обед'!F24+'Накопит.полдник'!F24</f>
        <v>3.6</v>
      </c>
      <c r="G24" s="289">
        <f>'Накопит. обед'!G24+'Накопит.полдник'!G24</f>
        <v>5</v>
      </c>
      <c r="H24" s="289">
        <f>'Накопит. обед'!H24+'Накопит.полдник'!H24</f>
        <v>11.8</v>
      </c>
      <c r="I24" s="289">
        <f>'Накопит. обед'!I24+'Накопит.полдник'!I24</f>
        <v>3</v>
      </c>
      <c r="J24" s="289">
        <f>'Накопит. обед'!J24+'Накопит.полдник'!J24</f>
        <v>5.85</v>
      </c>
      <c r="K24" s="289">
        <f>'Накопит. обед'!K24+'Накопит.полдник'!K24</f>
        <v>6.2</v>
      </c>
      <c r="L24" s="289">
        <f>'Накопит. обед'!L24+'Накопит.полдник'!L24</f>
        <v>4.2</v>
      </c>
      <c r="M24" s="289">
        <f t="shared" si="0"/>
        <v>63.95000000000001</v>
      </c>
      <c r="N24" s="289">
        <f t="shared" si="1"/>
        <v>6.395000000000001</v>
      </c>
      <c r="O24" s="184">
        <v>15</v>
      </c>
      <c r="P24" s="305">
        <f t="shared" si="2"/>
        <v>42.63333333333334</v>
      </c>
    </row>
    <row r="25" spans="1:16" ht="18.75">
      <c r="A25" s="288">
        <v>21</v>
      </c>
      <c r="B25" s="127" t="s">
        <v>90</v>
      </c>
      <c r="C25" s="289">
        <f>'Накопит. обед'!C25+'Накопит.полдник'!C25</f>
        <v>0</v>
      </c>
      <c r="D25" s="289">
        <f>'Накопит. обед'!D25+'Накопит.полдник'!D25</f>
        <v>88.26</v>
      </c>
      <c r="E25" s="289">
        <f>'Накопит. обед'!E25+'Накопит.полдник'!E25</f>
        <v>0</v>
      </c>
      <c r="F25" s="289">
        <f>'Накопит. обед'!F25+'Накопит.полдник'!F25</f>
        <v>0</v>
      </c>
      <c r="G25" s="289">
        <f>'Накопит. обед'!G25+'Накопит.полдник'!G25</f>
        <v>30.4</v>
      </c>
      <c r="H25" s="289">
        <f>'Накопит. обед'!H25+'Накопит.полдник'!H25</f>
        <v>12</v>
      </c>
      <c r="I25" s="289">
        <f>'Накопит. обед'!I25+'Накопит.полдник'!I25</f>
        <v>6</v>
      </c>
      <c r="J25" s="289">
        <f>'Накопит. обед'!J25+'Накопит.полдник'!J25</f>
        <v>4</v>
      </c>
      <c r="K25" s="289">
        <f>'Накопит. обед'!K25+'Накопит.полдник'!K25</f>
        <v>26</v>
      </c>
      <c r="L25" s="289">
        <f>'Накопит. обед'!L25+'Накопит.полдник'!L25</f>
        <v>0</v>
      </c>
      <c r="M25" s="289">
        <f t="shared" si="0"/>
        <v>166.66</v>
      </c>
      <c r="N25" s="289">
        <f t="shared" si="1"/>
        <v>16.666</v>
      </c>
      <c r="O25" s="184">
        <v>40</v>
      </c>
      <c r="P25" s="305">
        <f t="shared" si="2"/>
        <v>41.665000000000006</v>
      </c>
    </row>
    <row r="26" spans="1:16" ht="18.75">
      <c r="A26" s="288">
        <v>22</v>
      </c>
      <c r="B26" s="127" t="s">
        <v>62</v>
      </c>
      <c r="C26" s="289">
        <f>'Накопит. обед'!C26+'Накопит.полдник'!C26</f>
        <v>13</v>
      </c>
      <c r="D26" s="289">
        <f>'Накопит. обед'!D26+'Накопит.полдник'!D26</f>
        <v>16.1</v>
      </c>
      <c r="E26" s="289">
        <f>'Накопит. обед'!E26+'Накопит.полдник'!E26</f>
        <v>25</v>
      </c>
      <c r="F26" s="289">
        <f>'Накопит. обед'!F26+'Накопит.полдник'!F26</f>
        <v>20.75</v>
      </c>
      <c r="G26" s="289">
        <f>'Накопит. обед'!G26+'Накопит.полдник'!G26</f>
        <v>8</v>
      </c>
      <c r="H26" s="289">
        <f>'Накопит. обед'!H26+'Накопит.полдник'!H26</f>
        <v>0.7</v>
      </c>
      <c r="I26" s="289">
        <f>'Накопит. обед'!I26+'Накопит.полдник'!I26</f>
        <v>32</v>
      </c>
      <c r="J26" s="289">
        <f>'Накопит. обед'!J26+'Накопит.полдник'!J26</f>
        <v>15</v>
      </c>
      <c r="K26" s="289">
        <f>'Накопит. обед'!K26+'Накопит.полдник'!K26</f>
        <v>7</v>
      </c>
      <c r="L26" s="289">
        <f>'Накопит. обед'!L26+'Накопит.полдник'!L26</f>
        <v>13.6</v>
      </c>
      <c r="M26" s="289">
        <f t="shared" si="0"/>
        <v>151.15</v>
      </c>
      <c r="N26" s="289">
        <f t="shared" si="1"/>
        <v>15.115</v>
      </c>
      <c r="O26" s="184">
        <v>30</v>
      </c>
      <c r="P26" s="305">
        <f t="shared" si="2"/>
        <v>50.38333333333333</v>
      </c>
    </row>
    <row r="27" spans="1:16" ht="18.75">
      <c r="A27" s="288">
        <v>23</v>
      </c>
      <c r="B27" s="127" t="s">
        <v>91</v>
      </c>
      <c r="C27" s="289">
        <f>'Накопит. обед'!C27+'Накопит.полдник'!C27</f>
        <v>0</v>
      </c>
      <c r="D27" s="289">
        <f>'Накопит. обед'!D27+'Накопит.полдник'!D27</f>
        <v>0</v>
      </c>
      <c r="E27" s="289">
        <f>'Накопит. обед'!E27+'Накопит.полдник'!E27</f>
        <v>0</v>
      </c>
      <c r="F27" s="289">
        <f>'Накопит. обед'!F27+'Накопит.полдник'!F27</f>
        <v>0</v>
      </c>
      <c r="G27" s="289">
        <f>'Накопит. обед'!G27+'Накопит.полдник'!G27</f>
        <v>10</v>
      </c>
      <c r="H27" s="289">
        <f>'Накопит. обед'!H27+'Накопит.полдник'!H27</f>
        <v>30</v>
      </c>
      <c r="I27" s="289">
        <f>'Накопит. обед'!I27+'Накопит.полдник'!I27</f>
        <v>0</v>
      </c>
      <c r="J27" s="289">
        <f>'Накопит. обед'!J27+'Накопит.полдник'!J27</f>
        <v>0</v>
      </c>
      <c r="K27" s="289">
        <f>'Накопит. обед'!K27+'Накопит.полдник'!K27</f>
        <v>0</v>
      </c>
      <c r="L27" s="289">
        <f>'Накопит. обед'!L27+'Накопит.полдник'!L27</f>
        <v>0</v>
      </c>
      <c r="M27" s="289">
        <f t="shared" si="0"/>
        <v>40</v>
      </c>
      <c r="N27" s="289">
        <f t="shared" si="1"/>
        <v>4</v>
      </c>
      <c r="O27" s="184">
        <v>10</v>
      </c>
      <c r="P27" s="305">
        <f t="shared" si="2"/>
        <v>40</v>
      </c>
    </row>
    <row r="28" spans="1:16" ht="18.75">
      <c r="A28" s="288">
        <v>24</v>
      </c>
      <c r="B28" s="127" t="s">
        <v>50</v>
      </c>
      <c r="C28" s="289">
        <f>'Накопит. обед'!C28+'Накопит.полдник'!C28</f>
        <v>0</v>
      </c>
      <c r="D28" s="289">
        <f>'Накопит. обед'!D28+'Накопит.полдник'!D28</f>
        <v>0</v>
      </c>
      <c r="E28" s="289">
        <f>'Накопит. обед'!E28+'Накопит.полдник'!E28</f>
        <v>1</v>
      </c>
      <c r="F28" s="289">
        <f>'Накопит. обед'!F28+'Накопит.полдник'!F28</f>
        <v>0</v>
      </c>
      <c r="G28" s="289">
        <f>'Накопит. обед'!G28+'Накопит.полдник'!G28</f>
        <v>1</v>
      </c>
      <c r="H28" s="289">
        <f>'Накопит. обед'!H28+'Накопит.полдник'!H28</f>
        <v>0</v>
      </c>
      <c r="I28" s="289">
        <f>'Накопит. обед'!I28+'Накопит.полдник'!I28</f>
        <v>1</v>
      </c>
      <c r="J28" s="289">
        <f>'Накопит. обед'!J28+'Накопит.полдник'!J28</f>
        <v>1</v>
      </c>
      <c r="K28" s="289">
        <f>'Накопит. обед'!K28+'Накопит.полдник'!K28</f>
        <v>0</v>
      </c>
      <c r="L28" s="289">
        <f>'Накопит. обед'!L28+'Накопит.полдник'!L28</f>
        <v>0</v>
      </c>
      <c r="M28" s="289">
        <f t="shared" si="0"/>
        <v>4</v>
      </c>
      <c r="N28" s="289">
        <f t="shared" si="1"/>
        <v>0.4</v>
      </c>
      <c r="O28" s="184">
        <v>1</v>
      </c>
      <c r="P28" s="305">
        <f t="shared" si="2"/>
        <v>40</v>
      </c>
    </row>
    <row r="29" spans="1:16" ht="18.75">
      <c r="A29" s="288">
        <v>25</v>
      </c>
      <c r="B29" s="127" t="s">
        <v>92</v>
      </c>
      <c r="C29" s="289">
        <f>'Накопит. обед'!C29+'Накопит.полдник'!C29</f>
        <v>0</v>
      </c>
      <c r="D29" s="289">
        <f>'Накопит. обед'!D29+'Накопит.полдник'!D29</f>
        <v>0</v>
      </c>
      <c r="E29" s="289">
        <f>'Накопит. обед'!E29+'Накопит.полдник'!E29</f>
        <v>0</v>
      </c>
      <c r="F29" s="289">
        <f>'Накопит. обед'!F29+'Накопит.полдник'!F29</f>
        <v>0</v>
      </c>
      <c r="G29" s="289">
        <f>'Накопит. обед'!G29+'Накопит.полдник'!G29</f>
        <v>2</v>
      </c>
      <c r="H29" s="289">
        <f>'Накопит. обед'!H29+'Накопит.полдник'!H29</f>
        <v>0</v>
      </c>
      <c r="I29" s="289">
        <f>'Накопит. обед'!I29+'Накопит.полдник'!I29</f>
        <v>0</v>
      </c>
      <c r="J29" s="289">
        <f>'Накопит. обед'!J29+'Накопит.полдник'!J29</f>
        <v>0</v>
      </c>
      <c r="K29" s="289">
        <f>'Накопит. обед'!K29+'Накопит.полдник'!K29</f>
        <v>0</v>
      </c>
      <c r="L29" s="289">
        <f>'Накопит. обед'!L29+'Накопит.полдник'!L29</f>
        <v>2</v>
      </c>
      <c r="M29" s="289">
        <f t="shared" si="0"/>
        <v>4</v>
      </c>
      <c r="N29" s="289">
        <f t="shared" si="1"/>
        <v>0.4</v>
      </c>
      <c r="O29" s="184">
        <v>1</v>
      </c>
      <c r="P29" s="305">
        <f t="shared" si="2"/>
        <v>40</v>
      </c>
    </row>
    <row r="30" spans="1:16" ht="18.75">
      <c r="A30" s="288">
        <v>26</v>
      </c>
      <c r="B30" s="127" t="s">
        <v>93</v>
      </c>
      <c r="C30" s="289">
        <f>'Накопит. обед'!C30+'Накопит.полдник'!C30</f>
        <v>5</v>
      </c>
      <c r="D30" s="289">
        <f>'Накопит. обед'!D30+'Накопит.полдник'!D30</f>
        <v>0</v>
      </c>
      <c r="E30" s="289">
        <f>'Накопит. обед'!E30+'Накопит.полдник'!E30</f>
        <v>0</v>
      </c>
      <c r="F30" s="289">
        <f>'Накопит. обед'!F30+'Накопит.полдник'!F30</f>
        <v>5</v>
      </c>
      <c r="G30" s="289">
        <f>'Накопит. обед'!G30+'Накопит.полдник'!G30</f>
        <v>0</v>
      </c>
      <c r="H30" s="289">
        <f>'Накопит. обед'!H30+'Накопит.полдник'!H30</f>
        <v>0</v>
      </c>
      <c r="I30" s="289">
        <f>'Накопит. обед'!I30+'Накопит.полдник'!I30</f>
        <v>0</v>
      </c>
      <c r="J30" s="289">
        <f>'Накопит. обед'!J30+'Накопит.полдник'!J30</f>
        <v>0</v>
      </c>
      <c r="K30" s="289">
        <f>'Накопит. обед'!K30+'Накопит.полдник'!K30</f>
        <v>0</v>
      </c>
      <c r="L30" s="289">
        <f>'Накопит. обед'!L30+'Накопит.полдник'!L30</f>
        <v>0</v>
      </c>
      <c r="M30" s="289">
        <f t="shared" si="0"/>
        <v>10</v>
      </c>
      <c r="N30" s="289">
        <f t="shared" si="1"/>
        <v>1</v>
      </c>
      <c r="O30" s="184">
        <v>2</v>
      </c>
      <c r="P30" s="305">
        <f t="shared" si="2"/>
        <v>50</v>
      </c>
    </row>
    <row r="31" spans="1:16" ht="18.75">
      <c r="A31" s="203">
        <v>27</v>
      </c>
      <c r="B31" s="200" t="s">
        <v>150</v>
      </c>
      <c r="C31" s="205">
        <f>'Накопит. обед'!C31+'Накопит.полдник'!C31</f>
        <v>0</v>
      </c>
      <c r="D31" s="205">
        <f>'Накопит. обед'!D31+'Накопит.полдник'!D31</f>
        <v>18.8</v>
      </c>
      <c r="E31" s="205">
        <f>'Накопит. обед'!E31+'Накопит.полдник'!E31</f>
        <v>0</v>
      </c>
      <c r="F31" s="205">
        <f>'Накопит. обед'!F31+'Накопит.полдник'!F31</f>
        <v>2.5</v>
      </c>
      <c r="G31" s="205">
        <f>'Накопит. обед'!G31+'Накопит.полдник'!G31</f>
        <v>50.6</v>
      </c>
      <c r="H31" s="205">
        <f>'Накопит. обед'!H31+'Накопит.полдник'!H31</f>
        <v>15.2</v>
      </c>
      <c r="I31" s="205">
        <f>'Накопит. обед'!I31+'Накопит.полдник'!I31</f>
        <v>3.2</v>
      </c>
      <c r="J31" s="205">
        <f>'Накопит. обед'!J31+'Накопит.полдник'!J31</f>
        <v>17</v>
      </c>
      <c r="K31" s="205">
        <f>'Накопит. обед'!K31+'Накопит.полдник'!K31</f>
        <v>0</v>
      </c>
      <c r="L31" s="205">
        <f>'Накопит. обед'!L31+'Накопит.полдник'!L31</f>
        <v>1</v>
      </c>
      <c r="M31" s="205">
        <f>SUM(C31:L31)</f>
        <v>108.30000000000001</v>
      </c>
      <c r="N31" s="205">
        <f t="shared" si="1"/>
        <v>10.830000000000002</v>
      </c>
      <c r="O31" s="222">
        <f>N11</f>
        <v>140.21</v>
      </c>
      <c r="P31" s="206">
        <f t="shared" si="2"/>
        <v>7.724128093573926</v>
      </c>
    </row>
    <row r="32" spans="1:16" ht="18.75">
      <c r="A32" s="204"/>
      <c r="B32" s="202" t="s">
        <v>151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01"/>
      <c r="P32" s="282"/>
    </row>
    <row r="33" spans="1:16" s="280" customFormat="1" ht="18.75">
      <c r="A33" s="288">
        <v>28</v>
      </c>
      <c r="B33" s="279" t="s">
        <v>240</v>
      </c>
      <c r="C33" s="289">
        <f>'Накопит.полдник'!C33</f>
        <v>0</v>
      </c>
      <c r="D33" s="289">
        <f>'Накопит.полдник'!D33</f>
        <v>200</v>
      </c>
      <c r="E33" s="289">
        <f>'Накопит.полдник'!E33</f>
        <v>0</v>
      </c>
      <c r="F33" s="289">
        <f>'Накопит.полдник'!F33</f>
        <v>0</v>
      </c>
      <c r="G33" s="289">
        <f>'Накопит.полдник'!G33</f>
        <v>0</v>
      </c>
      <c r="H33" s="289">
        <f>'Накопит.полдник'!H33</f>
        <v>200</v>
      </c>
      <c r="I33" s="289">
        <f>'Накопит.полдник'!I33</f>
        <v>0</v>
      </c>
      <c r="J33" s="289">
        <f>'Накопит.полдник'!J33</f>
        <v>0</v>
      </c>
      <c r="K33" s="289">
        <f>'Накопит.полдник'!K33</f>
        <v>0</v>
      </c>
      <c r="L33" s="289">
        <f>'Накопит.полдник'!L33</f>
        <v>200</v>
      </c>
      <c r="M33" s="289">
        <f>'Накопит.полдник'!M33</f>
        <v>600</v>
      </c>
      <c r="N33" s="289">
        <f t="shared" si="1"/>
        <v>60</v>
      </c>
      <c r="O33" s="283">
        <v>150</v>
      </c>
      <c r="P33" s="305">
        <f t="shared" si="2"/>
        <v>40</v>
      </c>
    </row>
    <row r="34" spans="1:16" ht="18.75">
      <c r="A34" s="288">
        <v>29</v>
      </c>
      <c r="B34" s="127" t="s">
        <v>338</v>
      </c>
      <c r="C34" s="289">
        <f>'Накопит. обед'!C33+'Накопит.полдник'!C34</f>
        <v>0</v>
      </c>
      <c r="D34" s="289">
        <f>'Накопит. обед'!D33+'Накопит.полдник'!D34</f>
        <v>9</v>
      </c>
      <c r="E34" s="289">
        <f>'Накопит. обед'!E33+'Накопит.полдник'!E34</f>
        <v>10</v>
      </c>
      <c r="F34" s="289">
        <f>'Накопит. обед'!F33+'Накопит.полдник'!F34</f>
        <v>0</v>
      </c>
      <c r="G34" s="289">
        <f>'Накопит. обед'!G33+'Накопит.полдник'!G34</f>
        <v>0</v>
      </c>
      <c r="H34" s="289">
        <f>'Накопит. обед'!H33+'Накопит.полдник'!H34</f>
        <v>0</v>
      </c>
      <c r="I34" s="289">
        <f>'Накопит. обед'!I33+'Накопит.полдник'!I34</f>
        <v>0</v>
      </c>
      <c r="J34" s="289">
        <f>'Накопит. обед'!J33+'Накопит.полдник'!J34</f>
        <v>0</v>
      </c>
      <c r="K34" s="289">
        <f>'Накопит. обед'!K33+'Накопит.полдник'!K34</f>
        <v>0</v>
      </c>
      <c r="L34" s="289">
        <f>'Накопит. обед'!L33+'Накопит.полдник'!L34</f>
        <v>0</v>
      </c>
      <c r="M34" s="289">
        <f>SUM(C34:L34)</f>
        <v>19</v>
      </c>
      <c r="N34" s="127">
        <f>SUM(M34/10)</f>
        <v>1.9</v>
      </c>
      <c r="O34" s="288">
        <v>3</v>
      </c>
      <c r="P34" s="305">
        <f t="shared" si="2"/>
        <v>63.333333333333336</v>
      </c>
    </row>
    <row r="35" spans="1:16" ht="18.75">
      <c r="A35" s="288">
        <v>30</v>
      </c>
      <c r="B35" s="127" t="s">
        <v>339</v>
      </c>
      <c r="C35" s="289">
        <f>'Накопит. обед'!C34+'Накопит.полдник'!C35</f>
        <v>1.6</v>
      </c>
      <c r="D35" s="289">
        <f>'Накопит. обед'!D34+'Накопит.полдник'!D35</f>
        <v>1.3199999999999998</v>
      </c>
      <c r="E35" s="289">
        <f>'Накопит. обед'!E34+'Накопит.полдник'!E35</f>
        <v>1.2999999999999998</v>
      </c>
      <c r="F35" s="289">
        <f>'Накопит. обед'!F34+'Накопит.полдник'!F35</f>
        <v>1.2000000000000002</v>
      </c>
      <c r="G35" s="289">
        <f>'Накопит. обед'!G34+'Накопит.полдник'!G35</f>
        <v>1.2000000000000002</v>
      </c>
      <c r="H35" s="289">
        <f>'Накопит. обед'!H34+'Накопит.полдник'!H35</f>
        <v>2.0999999999999996</v>
      </c>
      <c r="I35" s="289">
        <f>'Накопит. обед'!I34+'Накопит.полдник'!I35</f>
        <v>0.7</v>
      </c>
      <c r="J35" s="289">
        <f>'Накопит. обед'!J34+'Накопит.полдник'!J35</f>
        <v>1.4000000000000001</v>
      </c>
      <c r="K35" s="289">
        <f>'Накопит. обед'!K34+'Накопит.полдник'!K35</f>
        <v>1.6</v>
      </c>
      <c r="L35" s="289">
        <f>'Накопит. обед'!L34+'Накопит.полдник'!L35</f>
        <v>0.6</v>
      </c>
      <c r="M35" s="289">
        <f>SUM(C35:L35)</f>
        <v>13.019999999999998</v>
      </c>
      <c r="N35" s="127">
        <f>SUM(M35/10)</f>
        <v>1.3019999999999998</v>
      </c>
      <c r="O35" s="288">
        <v>3</v>
      </c>
      <c r="P35" s="305">
        <f t="shared" si="2"/>
        <v>43.4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ySplit="1" topLeftCell="A58" activePane="bottomLeft" state="frozen"/>
      <selection pane="topLeft" activeCell="A1" sqref="A1"/>
      <selection pane="bottomLeft" activeCell="H78" sqref="H78"/>
    </sheetView>
  </sheetViews>
  <sheetFormatPr defaultColWidth="9.140625" defaultRowHeight="15"/>
  <cols>
    <col min="1" max="1" width="10.00390625" style="77" customWidth="1"/>
    <col min="2" max="2" width="32.421875" style="77" customWidth="1"/>
    <col min="3" max="3" width="10.00390625" style="77" customWidth="1"/>
    <col min="4" max="5" width="17.00390625" style="77" customWidth="1"/>
    <col min="6" max="16384" width="9.140625" style="77" customWidth="1"/>
  </cols>
  <sheetData>
    <row r="1" spans="1:5" ht="50.25" customHeight="1" thickBot="1">
      <c r="A1" s="27" t="s">
        <v>0</v>
      </c>
      <c r="B1" s="26" t="s">
        <v>1</v>
      </c>
      <c r="C1" s="2" t="s">
        <v>2</v>
      </c>
      <c r="D1" s="330" t="s">
        <v>47</v>
      </c>
      <c r="E1" s="26" t="s">
        <v>48</v>
      </c>
    </row>
    <row r="2" spans="1:7" ht="15">
      <c r="A2" s="56"/>
      <c r="B2" s="72" t="s">
        <v>13</v>
      </c>
      <c r="C2" s="4"/>
      <c r="D2" s="342"/>
      <c r="E2" s="343"/>
      <c r="G2" s="231"/>
    </row>
    <row r="3" spans="1:5" ht="15">
      <c r="A3" s="56"/>
      <c r="B3" s="62" t="s">
        <v>117</v>
      </c>
      <c r="C3" s="4"/>
      <c r="D3" s="344"/>
      <c r="E3" s="345"/>
    </row>
    <row r="4" spans="1:5" ht="15">
      <c r="A4" s="56"/>
      <c r="B4" s="104"/>
      <c r="C4" s="157"/>
      <c r="D4" s="325"/>
      <c r="E4" s="336"/>
    </row>
    <row r="5" spans="1:5" ht="15">
      <c r="A5" s="57" t="s">
        <v>182</v>
      </c>
      <c r="B5" s="87" t="s">
        <v>183</v>
      </c>
      <c r="C5" s="158" t="s">
        <v>293</v>
      </c>
      <c r="D5" s="169"/>
      <c r="E5" s="140"/>
    </row>
    <row r="6" spans="1:7" ht="15">
      <c r="A6" s="57"/>
      <c r="B6" s="103" t="s">
        <v>185</v>
      </c>
      <c r="C6" s="158"/>
      <c r="D6" s="169">
        <v>0.08871</v>
      </c>
      <c r="E6" s="140">
        <v>82.5</v>
      </c>
      <c r="G6" s="310"/>
    </row>
    <row r="7" spans="1:7" ht="15">
      <c r="A7" s="57"/>
      <c r="B7" s="103" t="s">
        <v>22</v>
      </c>
      <c r="C7" s="158"/>
      <c r="D7" s="331">
        <v>0.0114</v>
      </c>
      <c r="E7" s="140">
        <v>11.4</v>
      </c>
      <c r="G7" s="310"/>
    </row>
    <row r="8" spans="1:7" ht="15">
      <c r="A8" s="57"/>
      <c r="B8" s="103" t="s">
        <v>27</v>
      </c>
      <c r="C8" s="158"/>
      <c r="D8" s="331">
        <v>0.009</v>
      </c>
      <c r="E8" s="140">
        <v>8</v>
      </c>
      <c r="G8" s="310"/>
    </row>
    <row r="9" spans="1:7" s="171" customFormat="1" ht="15">
      <c r="A9" s="57"/>
      <c r="B9" s="103" t="s">
        <v>26</v>
      </c>
      <c r="C9" s="158"/>
      <c r="D9" s="331">
        <v>0.01</v>
      </c>
      <c r="E9" s="140">
        <v>8</v>
      </c>
      <c r="G9" s="310"/>
    </row>
    <row r="10" spans="1:7" ht="15">
      <c r="A10" s="57"/>
      <c r="B10" s="103" t="s">
        <v>33</v>
      </c>
      <c r="C10" s="159"/>
      <c r="D10" s="331">
        <v>0.002</v>
      </c>
      <c r="E10" s="140">
        <v>2</v>
      </c>
      <c r="G10" s="310"/>
    </row>
    <row r="11" spans="1:7" ht="15">
      <c r="A11" s="57"/>
      <c r="B11" s="103" t="s">
        <v>186</v>
      </c>
      <c r="C11" s="159"/>
      <c r="D11" s="331">
        <v>0.035</v>
      </c>
      <c r="E11" s="140">
        <v>35</v>
      </c>
      <c r="G11" s="310"/>
    </row>
    <row r="12" spans="1:7" ht="15">
      <c r="A12" s="57"/>
      <c r="B12" s="103" t="s">
        <v>25</v>
      </c>
      <c r="C12" s="158"/>
      <c r="D12" s="331">
        <v>0.0005</v>
      </c>
      <c r="E12" s="140">
        <v>0.5</v>
      </c>
      <c r="F12" s="284"/>
      <c r="G12" s="284"/>
    </row>
    <row r="13" spans="1:6" ht="15">
      <c r="A13" s="57"/>
      <c r="B13" s="98"/>
      <c r="C13" s="158"/>
      <c r="D13" s="331"/>
      <c r="E13" s="140"/>
      <c r="F13" s="12"/>
    </row>
    <row r="14" spans="1:5" ht="15">
      <c r="A14" s="57"/>
      <c r="B14" s="99" t="s">
        <v>147</v>
      </c>
      <c r="C14" s="160" t="s">
        <v>126</v>
      </c>
      <c r="D14" s="169"/>
      <c r="E14" s="140"/>
    </row>
    <row r="15" spans="1:5" ht="15">
      <c r="A15" s="57"/>
      <c r="B15" s="39" t="s">
        <v>103</v>
      </c>
      <c r="C15" s="161"/>
      <c r="D15" s="169">
        <v>0.0135</v>
      </c>
      <c r="E15" s="140">
        <v>2</v>
      </c>
    </row>
    <row r="16" spans="1:5" s="171" customFormat="1" ht="15">
      <c r="A16" s="223"/>
      <c r="B16" s="225" t="s">
        <v>104</v>
      </c>
      <c r="C16" s="224"/>
      <c r="D16" s="169">
        <v>0.2</v>
      </c>
      <c r="E16" s="140">
        <v>200</v>
      </c>
    </row>
    <row r="17" spans="1:5" s="171" customFormat="1" ht="15">
      <c r="A17" s="223"/>
      <c r="B17" s="225" t="s">
        <v>29</v>
      </c>
      <c r="C17" s="224"/>
      <c r="D17" s="169">
        <v>0.008</v>
      </c>
      <c r="E17" s="140">
        <v>8</v>
      </c>
    </row>
    <row r="18" spans="1:5" s="171" customFormat="1" ht="15">
      <c r="A18" s="223"/>
      <c r="B18" s="225"/>
      <c r="C18" s="224"/>
      <c r="D18" s="169"/>
      <c r="E18" s="140"/>
    </row>
    <row r="19" spans="1:5" s="284" customFormat="1" ht="15">
      <c r="A19" s="223"/>
      <c r="B19" s="314" t="s">
        <v>306</v>
      </c>
      <c r="C19" s="315">
        <v>110</v>
      </c>
      <c r="D19" s="169">
        <v>0.11</v>
      </c>
      <c r="E19" s="140">
        <v>110</v>
      </c>
    </row>
    <row r="20" spans="1:5" ht="15">
      <c r="A20" s="66"/>
      <c r="B20" s="67"/>
      <c r="C20" s="163"/>
      <c r="D20" s="332"/>
      <c r="E20" s="140"/>
    </row>
    <row r="21" spans="1:5" ht="15">
      <c r="A21" s="33" t="s">
        <v>3</v>
      </c>
      <c r="B21" s="87" t="s">
        <v>12</v>
      </c>
      <c r="C21" s="164" t="s">
        <v>133</v>
      </c>
      <c r="D21" s="333">
        <v>0.02</v>
      </c>
      <c r="E21" s="337">
        <v>20</v>
      </c>
    </row>
    <row r="22" spans="1:5" ht="15">
      <c r="A22" s="40"/>
      <c r="B22" s="88" t="s">
        <v>4</v>
      </c>
      <c r="C22" s="162" t="s">
        <v>133</v>
      </c>
      <c r="D22" s="334">
        <v>0.02</v>
      </c>
      <c r="E22" s="338">
        <v>20</v>
      </c>
    </row>
    <row r="23" spans="1:5" ht="15">
      <c r="A23" s="75"/>
      <c r="B23" s="88"/>
      <c r="C23" s="165"/>
      <c r="D23" s="335"/>
      <c r="E23" s="339"/>
    </row>
    <row r="24" spans="1:5" ht="15">
      <c r="A24" s="238"/>
      <c r="B24" s="242" t="s">
        <v>158</v>
      </c>
      <c r="C24" s="243"/>
      <c r="D24" s="322"/>
      <c r="E24" s="341"/>
    </row>
    <row r="25" spans="1:5" ht="15">
      <c r="A25" s="238"/>
      <c r="B25" s="133" t="s">
        <v>166</v>
      </c>
      <c r="C25" s="134" t="s">
        <v>128</v>
      </c>
      <c r="D25" s="322"/>
      <c r="E25" s="341"/>
    </row>
    <row r="26" spans="1:5" ht="15">
      <c r="A26" s="238"/>
      <c r="B26" s="238" t="s">
        <v>167</v>
      </c>
      <c r="C26" s="238"/>
      <c r="D26" s="322">
        <v>0.0576</v>
      </c>
      <c r="E26" s="296">
        <v>45</v>
      </c>
    </row>
    <row r="27" spans="1:5" ht="15">
      <c r="A27" s="238"/>
      <c r="B27" s="238" t="s">
        <v>94</v>
      </c>
      <c r="C27" s="134"/>
      <c r="D27" s="322">
        <v>0.0126</v>
      </c>
      <c r="E27" s="296">
        <v>10.8</v>
      </c>
    </row>
    <row r="28" spans="1:5" ht="15">
      <c r="A28" s="238"/>
      <c r="B28" s="238" t="s">
        <v>66</v>
      </c>
      <c r="C28" s="238"/>
      <c r="D28" s="322">
        <v>0.0048</v>
      </c>
      <c r="E28" s="296">
        <v>4.8</v>
      </c>
    </row>
    <row r="29" spans="1:5" ht="15">
      <c r="A29" s="238"/>
      <c r="B29" s="238" t="s">
        <v>57</v>
      </c>
      <c r="C29" s="238"/>
      <c r="D29" s="322">
        <v>0.0068</v>
      </c>
      <c r="E29" s="296">
        <v>6.8</v>
      </c>
    </row>
    <row r="30" spans="1:5" ht="15">
      <c r="A30" s="238"/>
      <c r="B30" s="238" t="s">
        <v>139</v>
      </c>
      <c r="C30" s="238"/>
      <c r="D30" s="322">
        <v>0.0002</v>
      </c>
      <c r="E30" s="296">
        <v>0.2</v>
      </c>
    </row>
    <row r="31" spans="1:5" ht="15">
      <c r="A31" s="238"/>
      <c r="B31" s="238" t="s">
        <v>29</v>
      </c>
      <c r="C31" s="238"/>
      <c r="D31" s="322">
        <v>0.00072</v>
      </c>
      <c r="E31" s="296">
        <v>0.7</v>
      </c>
    </row>
    <row r="32" spans="1:5" ht="15">
      <c r="A32" s="238"/>
      <c r="B32" s="238"/>
      <c r="C32" s="238"/>
      <c r="D32" s="322"/>
      <c r="E32" s="296"/>
    </row>
    <row r="33" spans="1:5" ht="15">
      <c r="A33" s="133" t="s">
        <v>168</v>
      </c>
      <c r="B33" s="133" t="s">
        <v>169</v>
      </c>
      <c r="C33" s="134" t="s">
        <v>321</v>
      </c>
      <c r="D33" s="322"/>
      <c r="E33" s="296"/>
    </row>
    <row r="34" spans="1:5" ht="15">
      <c r="A34" s="238"/>
      <c r="B34" s="238" t="s">
        <v>96</v>
      </c>
      <c r="C34" s="238"/>
      <c r="D34" s="322">
        <v>0.08</v>
      </c>
      <c r="E34" s="296">
        <v>60</v>
      </c>
    </row>
    <row r="35" spans="1:5" ht="15">
      <c r="A35" s="238"/>
      <c r="B35" s="238" t="s">
        <v>171</v>
      </c>
      <c r="C35" s="238"/>
      <c r="D35" s="322">
        <v>0.004</v>
      </c>
      <c r="E35" s="296">
        <v>4</v>
      </c>
    </row>
    <row r="36" spans="1:5" ht="15">
      <c r="A36" s="238"/>
      <c r="B36" s="238" t="s">
        <v>28</v>
      </c>
      <c r="C36" s="238"/>
      <c r="D36" s="322">
        <v>0.0104</v>
      </c>
      <c r="E36" s="296">
        <v>8</v>
      </c>
    </row>
    <row r="37" spans="1:5" ht="15">
      <c r="A37" s="238"/>
      <c r="B37" s="238" t="s">
        <v>94</v>
      </c>
      <c r="C37" s="238"/>
      <c r="D37" s="322">
        <v>0.0048</v>
      </c>
      <c r="E37" s="296">
        <v>4</v>
      </c>
    </row>
    <row r="38" spans="1:5" ht="15">
      <c r="A38" s="238"/>
      <c r="B38" s="238" t="s">
        <v>172</v>
      </c>
      <c r="C38" s="238"/>
      <c r="D38" s="322">
        <v>0.0136</v>
      </c>
      <c r="E38" s="296">
        <v>12</v>
      </c>
    </row>
    <row r="39" spans="1:5" ht="15">
      <c r="A39" s="238"/>
      <c r="B39" s="238" t="s">
        <v>16</v>
      </c>
      <c r="C39" s="238"/>
      <c r="D39" s="322">
        <v>0.004</v>
      </c>
      <c r="E39" s="296">
        <v>4</v>
      </c>
    </row>
    <row r="40" spans="1:5" ht="15">
      <c r="A40" s="238"/>
      <c r="B40" s="238" t="s">
        <v>17</v>
      </c>
      <c r="C40" s="238"/>
      <c r="D40" s="322">
        <v>0.0003</v>
      </c>
      <c r="E40" s="296">
        <v>0.3</v>
      </c>
    </row>
    <row r="41" spans="1:5" ht="15">
      <c r="A41" s="238"/>
      <c r="B41" s="238" t="s">
        <v>56</v>
      </c>
      <c r="C41" s="238"/>
      <c r="D41" s="322">
        <v>0.01</v>
      </c>
      <c r="E41" s="296">
        <v>10</v>
      </c>
    </row>
    <row r="42" spans="1:5" ht="15">
      <c r="A42" s="238"/>
      <c r="B42" s="238"/>
      <c r="C42" s="238"/>
      <c r="D42" s="322"/>
      <c r="E42" s="296"/>
    </row>
    <row r="43" spans="1:5" ht="15">
      <c r="A43" s="133" t="s">
        <v>140</v>
      </c>
      <c r="B43" s="133" t="s">
        <v>173</v>
      </c>
      <c r="C43" s="134" t="s">
        <v>152</v>
      </c>
      <c r="D43" s="322"/>
      <c r="E43" s="296"/>
    </row>
    <row r="44" spans="1:5" ht="15">
      <c r="A44" s="238"/>
      <c r="B44" s="238" t="s">
        <v>59</v>
      </c>
      <c r="C44" s="238"/>
      <c r="D44" s="322">
        <v>0.08286</v>
      </c>
      <c r="E44" s="296">
        <v>82.86</v>
      </c>
    </row>
    <row r="45" spans="1:5" ht="15">
      <c r="A45" s="238"/>
      <c r="B45" s="238" t="s">
        <v>60</v>
      </c>
      <c r="C45" s="238"/>
      <c r="D45" s="322">
        <v>0.052</v>
      </c>
      <c r="E45" s="296">
        <v>52</v>
      </c>
    </row>
    <row r="46" spans="1:5" ht="15">
      <c r="A46" s="238"/>
      <c r="B46" s="238" t="s">
        <v>66</v>
      </c>
      <c r="C46" s="238"/>
      <c r="D46" s="322">
        <v>0.005</v>
      </c>
      <c r="E46" s="296">
        <v>5</v>
      </c>
    </row>
    <row r="47" spans="1:5" ht="15">
      <c r="A47" s="238"/>
      <c r="B47" s="238" t="s">
        <v>61</v>
      </c>
      <c r="C47" s="238"/>
      <c r="D47" s="322">
        <v>0.0003</v>
      </c>
      <c r="E47" s="296">
        <v>0.3</v>
      </c>
    </row>
    <row r="48" spans="1:5" ht="15">
      <c r="A48" s="238"/>
      <c r="B48" s="238" t="s">
        <v>22</v>
      </c>
      <c r="C48" s="238"/>
      <c r="D48" s="322">
        <v>0.005</v>
      </c>
      <c r="E48" s="296">
        <v>5</v>
      </c>
    </row>
    <row r="49" spans="1:5" ht="15">
      <c r="A49" s="238"/>
      <c r="B49" s="238" t="s">
        <v>174</v>
      </c>
      <c r="C49" s="238"/>
      <c r="D49" s="322">
        <v>0.033</v>
      </c>
      <c r="E49" s="296">
        <v>32</v>
      </c>
    </row>
    <row r="50" spans="1:5" ht="15">
      <c r="A50" s="238"/>
      <c r="B50" s="133" t="s">
        <v>337</v>
      </c>
      <c r="C50" s="134">
        <v>200</v>
      </c>
      <c r="D50" s="322"/>
      <c r="E50" s="296"/>
    </row>
    <row r="51" spans="1:5" ht="15">
      <c r="A51" s="238"/>
      <c r="B51" s="238" t="s">
        <v>273</v>
      </c>
      <c r="C51" s="238"/>
      <c r="D51" s="322">
        <v>0.02</v>
      </c>
      <c r="E51" s="296">
        <v>20</v>
      </c>
    </row>
    <row r="52" spans="1:5" ht="15">
      <c r="A52" s="238"/>
      <c r="B52" s="238" t="s">
        <v>29</v>
      </c>
      <c r="C52" s="238"/>
      <c r="D52" s="322">
        <v>0.01</v>
      </c>
      <c r="E52" s="296">
        <v>10</v>
      </c>
    </row>
    <row r="53" spans="1:5" ht="15">
      <c r="A53" s="238"/>
      <c r="B53" s="238" t="s">
        <v>256</v>
      </c>
      <c r="C53" s="238"/>
      <c r="D53" s="322">
        <v>0.009</v>
      </c>
      <c r="E53" s="296">
        <v>9</v>
      </c>
    </row>
    <row r="54" spans="1:5" ht="15">
      <c r="A54" s="238"/>
      <c r="B54" s="238" t="s">
        <v>139</v>
      </c>
      <c r="C54" s="238"/>
      <c r="D54" s="322">
        <v>0.0002</v>
      </c>
      <c r="E54" s="296">
        <v>0.2</v>
      </c>
    </row>
    <row r="55" spans="1:5" ht="15">
      <c r="A55" s="238"/>
      <c r="B55" s="133" t="s">
        <v>12</v>
      </c>
      <c r="C55" s="134">
        <v>40</v>
      </c>
      <c r="D55" s="322">
        <v>0.04</v>
      </c>
      <c r="E55" s="296">
        <v>40</v>
      </c>
    </row>
    <row r="56" spans="1:5" ht="15">
      <c r="A56" s="238"/>
      <c r="B56" s="133" t="s">
        <v>4</v>
      </c>
      <c r="C56" s="134">
        <v>30</v>
      </c>
      <c r="D56" s="322">
        <v>0.03</v>
      </c>
      <c r="E56" s="296">
        <v>30</v>
      </c>
    </row>
    <row r="57" spans="1:5" ht="15">
      <c r="A57" s="238"/>
      <c r="B57" s="133"/>
      <c r="C57" s="134"/>
      <c r="D57" s="322"/>
      <c r="E57" s="296"/>
    </row>
    <row r="58" spans="1:5" ht="15">
      <c r="A58" s="238"/>
      <c r="B58" s="133" t="s">
        <v>175</v>
      </c>
      <c r="C58" s="134">
        <v>110</v>
      </c>
      <c r="D58" s="322">
        <v>0.11</v>
      </c>
      <c r="E58" s="296">
        <v>110</v>
      </c>
    </row>
    <row r="59" spans="1:5" ht="15">
      <c r="A59" s="229"/>
      <c r="B59" s="229"/>
      <c r="C59" s="229"/>
      <c r="D59" s="170"/>
      <c r="E59" s="306"/>
    </row>
    <row r="60" spans="1:5" ht="15">
      <c r="A60" s="229"/>
      <c r="B60" s="265" t="s">
        <v>232</v>
      </c>
      <c r="C60" s="229"/>
      <c r="D60" s="170"/>
      <c r="E60" s="306"/>
    </row>
    <row r="61" spans="1:5" ht="15">
      <c r="A61" s="273" t="s">
        <v>239</v>
      </c>
      <c r="B61" s="273" t="s">
        <v>238</v>
      </c>
      <c r="C61" s="274" t="s">
        <v>359</v>
      </c>
      <c r="D61" s="322"/>
      <c r="E61" s="296"/>
    </row>
    <row r="62" spans="1:5" ht="15">
      <c r="A62" s="272"/>
      <c r="B62" s="272" t="s">
        <v>35</v>
      </c>
      <c r="C62" s="272"/>
      <c r="D62" s="322">
        <v>0.1034</v>
      </c>
      <c r="E62" s="296">
        <v>101.27</v>
      </c>
    </row>
    <row r="63" spans="1:5" ht="15">
      <c r="A63" s="272"/>
      <c r="B63" s="272" t="s">
        <v>237</v>
      </c>
      <c r="C63" s="272"/>
      <c r="D63" s="322">
        <v>0.01035</v>
      </c>
      <c r="E63" s="296">
        <v>10.35</v>
      </c>
    </row>
    <row r="64" spans="1:5" ht="15">
      <c r="A64" s="272"/>
      <c r="B64" s="272" t="s">
        <v>177</v>
      </c>
      <c r="C64" s="272"/>
      <c r="D64" s="322">
        <v>0.0054</v>
      </c>
      <c r="E64" s="296">
        <v>5.4</v>
      </c>
    </row>
    <row r="65" spans="1:5" ht="15">
      <c r="A65" s="272"/>
      <c r="B65" s="272" t="s">
        <v>29</v>
      </c>
      <c r="C65" s="272"/>
      <c r="D65" s="322">
        <v>0.0054</v>
      </c>
      <c r="E65" s="296">
        <v>5.4</v>
      </c>
    </row>
    <row r="66" spans="1:5" ht="15">
      <c r="A66" s="272"/>
      <c r="B66" s="272" t="s">
        <v>56</v>
      </c>
      <c r="C66" s="272"/>
      <c r="D66" s="322">
        <v>0.02</v>
      </c>
      <c r="E66" s="296">
        <v>20</v>
      </c>
    </row>
    <row r="67" spans="1:5" ht="15">
      <c r="A67" s="272"/>
      <c r="B67" s="272" t="s">
        <v>17</v>
      </c>
      <c r="C67" s="272"/>
      <c r="D67" s="322">
        <v>0.00072</v>
      </c>
      <c r="E67" s="296">
        <v>0.72</v>
      </c>
    </row>
    <row r="68" spans="1:5" ht="15">
      <c r="A68" s="272"/>
      <c r="B68" s="272"/>
      <c r="C68" s="272"/>
      <c r="D68" s="322"/>
      <c r="E68" s="296"/>
    </row>
    <row r="69" spans="1:5" ht="15">
      <c r="A69" s="272"/>
      <c r="B69" s="273" t="s">
        <v>258</v>
      </c>
      <c r="C69" s="294">
        <v>200</v>
      </c>
      <c r="D69" s="322"/>
      <c r="E69" s="296"/>
    </row>
    <row r="70" spans="1:5" ht="15">
      <c r="A70" s="272"/>
      <c r="B70" s="272" t="s">
        <v>234</v>
      </c>
      <c r="C70" s="272"/>
      <c r="D70" s="322">
        <v>0.2</v>
      </c>
      <c r="E70" s="296">
        <v>200</v>
      </c>
    </row>
    <row r="71" spans="1:5" ht="15">
      <c r="A71" s="229"/>
      <c r="B71" s="272"/>
      <c r="C71" s="229"/>
      <c r="D71" s="170"/>
      <c r="E71" s="306"/>
    </row>
    <row r="72" spans="1:5" ht="15">
      <c r="A72" s="292"/>
      <c r="B72" s="293" t="s">
        <v>360</v>
      </c>
      <c r="C72" s="294">
        <v>20</v>
      </c>
      <c r="D72" s="322">
        <v>0.02</v>
      </c>
      <c r="E72" s="296">
        <v>20</v>
      </c>
    </row>
    <row r="73" spans="4:5" ht="15">
      <c r="D73" s="329"/>
      <c r="E73" s="329"/>
    </row>
    <row r="74" spans="4:5" ht="15">
      <c r="D74" s="329"/>
      <c r="E74" s="329"/>
    </row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O59" sqref="O59"/>
    </sheetView>
  </sheetViews>
  <sheetFormatPr defaultColWidth="9.140625" defaultRowHeight="15"/>
  <cols>
    <col min="1" max="1" width="10.00390625" style="68" customWidth="1"/>
    <col min="2" max="2" width="30.28125" style="68" customWidth="1"/>
    <col min="3" max="3" width="10.00390625" style="15" customWidth="1"/>
    <col min="4" max="4" width="15.140625" style="68" customWidth="1"/>
    <col min="5" max="5" width="15.140625" style="77" customWidth="1"/>
    <col min="6" max="7" width="9.140625" style="68" customWidth="1"/>
    <col min="8" max="8" width="21.421875" style="68" customWidth="1"/>
    <col min="9" max="16384" width="9.140625" style="68" customWidth="1"/>
  </cols>
  <sheetData>
    <row r="1" spans="1:5" ht="60.75" thickBot="1">
      <c r="A1" s="64" t="s">
        <v>0</v>
      </c>
      <c r="B1" s="22" t="s">
        <v>1</v>
      </c>
      <c r="C1" s="28" t="s">
        <v>2</v>
      </c>
      <c r="D1" s="346" t="s">
        <v>47</v>
      </c>
      <c r="E1" s="26" t="s">
        <v>48</v>
      </c>
    </row>
    <row r="2" spans="1:5" ht="15">
      <c r="A2" s="7"/>
      <c r="B2" s="24" t="s">
        <v>5</v>
      </c>
      <c r="C2" s="17"/>
      <c r="D2" s="323"/>
      <c r="E2" s="139"/>
    </row>
    <row r="3" spans="1:5" s="77" customFormat="1" ht="15">
      <c r="A3" s="56"/>
      <c r="B3" s="148" t="s">
        <v>117</v>
      </c>
      <c r="C3" s="147"/>
      <c r="D3" s="324"/>
      <c r="E3" s="156"/>
    </row>
    <row r="4" spans="1:5" s="171" customFormat="1" ht="25.5">
      <c r="A4" s="56" t="s">
        <v>309</v>
      </c>
      <c r="B4" s="213" t="s">
        <v>307</v>
      </c>
      <c r="C4" s="106" t="s">
        <v>128</v>
      </c>
      <c r="D4" s="324"/>
      <c r="E4" s="156"/>
    </row>
    <row r="5" spans="1:5" s="171" customFormat="1" ht="15">
      <c r="A5" s="56"/>
      <c r="B5" s="214" t="s">
        <v>138</v>
      </c>
      <c r="C5" s="147"/>
      <c r="D5" s="325">
        <v>0.04428</v>
      </c>
      <c r="E5" s="166">
        <v>35.4</v>
      </c>
    </row>
    <row r="6" spans="1:5" s="171" customFormat="1" ht="15">
      <c r="A6" s="56"/>
      <c r="B6" s="214" t="s">
        <v>308</v>
      </c>
      <c r="C6" s="147"/>
      <c r="D6" s="325">
        <v>0.02148</v>
      </c>
      <c r="E6" s="166">
        <v>20.4</v>
      </c>
    </row>
    <row r="7" spans="1:5" s="171" customFormat="1" ht="15">
      <c r="A7" s="56"/>
      <c r="B7" s="214" t="s">
        <v>15</v>
      </c>
      <c r="C7" s="147"/>
      <c r="D7" s="325">
        <v>0.0042</v>
      </c>
      <c r="E7" s="166">
        <v>4.2</v>
      </c>
    </row>
    <row r="8" spans="1:5" s="171" customFormat="1" ht="15">
      <c r="A8" s="56"/>
      <c r="B8" s="214" t="s">
        <v>17</v>
      </c>
      <c r="C8" s="147"/>
      <c r="D8" s="325">
        <v>0.0003</v>
      </c>
      <c r="E8" s="166">
        <v>0.3</v>
      </c>
    </row>
    <row r="9" spans="1:5" s="171" customFormat="1" ht="15">
      <c r="A9" s="56"/>
      <c r="B9" s="214"/>
      <c r="C9" s="147"/>
      <c r="D9" s="325"/>
      <c r="E9" s="166"/>
    </row>
    <row r="10" spans="1:9" s="171" customFormat="1" ht="15">
      <c r="A10" s="57" t="s">
        <v>366</v>
      </c>
      <c r="B10" s="121" t="s">
        <v>367</v>
      </c>
      <c r="C10" s="174" t="s">
        <v>288</v>
      </c>
      <c r="D10" s="169"/>
      <c r="E10" s="299"/>
      <c r="F10" s="318"/>
      <c r="G10" s="318"/>
      <c r="H10" s="318"/>
      <c r="I10" s="319"/>
    </row>
    <row r="11" spans="1:9" s="171" customFormat="1" ht="15">
      <c r="A11" s="57"/>
      <c r="B11" s="97" t="s">
        <v>125</v>
      </c>
      <c r="C11" s="174"/>
      <c r="D11" s="169">
        <v>0.0554</v>
      </c>
      <c r="E11" s="299">
        <v>50.4</v>
      </c>
      <c r="G11" s="310"/>
      <c r="H11" s="310"/>
      <c r="I11" s="310"/>
    </row>
    <row r="12" spans="1:9" s="171" customFormat="1" ht="15">
      <c r="A12" s="57"/>
      <c r="B12" s="97" t="s">
        <v>73</v>
      </c>
      <c r="C12" s="174"/>
      <c r="D12" s="169">
        <v>0.0144</v>
      </c>
      <c r="E12" s="299">
        <v>14.4</v>
      </c>
      <c r="G12" s="310"/>
      <c r="H12" s="310"/>
      <c r="I12" s="310"/>
    </row>
    <row r="13" spans="1:5" s="171" customFormat="1" ht="15">
      <c r="A13" s="57"/>
      <c r="B13" s="97" t="s">
        <v>99</v>
      </c>
      <c r="C13" s="174"/>
      <c r="D13" s="169">
        <v>0.006</v>
      </c>
      <c r="E13" s="299">
        <v>5</v>
      </c>
    </row>
    <row r="14" spans="1:5" ht="15">
      <c r="A14" s="57"/>
      <c r="B14" s="97" t="s">
        <v>21</v>
      </c>
      <c r="C14" s="58"/>
      <c r="D14" s="169">
        <v>0.009</v>
      </c>
      <c r="E14" s="140">
        <v>9</v>
      </c>
    </row>
    <row r="15" spans="1:5" ht="15">
      <c r="A15" s="57"/>
      <c r="B15" s="20"/>
      <c r="C15" s="70"/>
      <c r="D15" s="169"/>
      <c r="E15" s="140">
        <f>SUM(E14*1.56)</f>
        <v>14.040000000000001</v>
      </c>
    </row>
    <row r="16" spans="1:8" s="171" customFormat="1" ht="15">
      <c r="A16" s="57"/>
      <c r="B16" s="97" t="s">
        <v>15</v>
      </c>
      <c r="C16" s="174"/>
      <c r="D16" s="169">
        <v>0.005</v>
      </c>
      <c r="E16" s="140">
        <v>5</v>
      </c>
      <c r="G16" s="310"/>
      <c r="H16" s="310"/>
    </row>
    <row r="17" spans="1:5" ht="15">
      <c r="A17" s="57"/>
      <c r="B17" s="20" t="s">
        <v>17</v>
      </c>
      <c r="C17" s="70"/>
      <c r="D17" s="169">
        <v>0.0004</v>
      </c>
      <c r="E17" s="140">
        <v>0.4</v>
      </c>
    </row>
    <row r="18" spans="1:5" s="284" customFormat="1" ht="15">
      <c r="A18" s="57" t="s">
        <v>52</v>
      </c>
      <c r="B18" s="121" t="s">
        <v>53</v>
      </c>
      <c r="C18" s="286" t="s">
        <v>132</v>
      </c>
      <c r="D18" s="169"/>
      <c r="E18" s="140"/>
    </row>
    <row r="19" spans="1:5" s="284" customFormat="1" ht="15">
      <c r="A19" s="57"/>
      <c r="B19" s="97" t="s">
        <v>22</v>
      </c>
      <c r="C19" s="286"/>
      <c r="D19" s="169">
        <v>0.0018</v>
      </c>
      <c r="E19" s="140">
        <v>1.8</v>
      </c>
    </row>
    <row r="20" spans="1:5" s="284" customFormat="1" ht="15">
      <c r="A20" s="57"/>
      <c r="B20" s="97" t="s">
        <v>31</v>
      </c>
      <c r="C20" s="286"/>
      <c r="D20" s="169">
        <v>0.00135</v>
      </c>
      <c r="E20" s="140">
        <v>1.35</v>
      </c>
    </row>
    <row r="21" spans="1:5" s="284" customFormat="1" ht="15">
      <c r="A21" s="57"/>
      <c r="B21" s="97" t="s">
        <v>26</v>
      </c>
      <c r="C21" s="286"/>
      <c r="D21" s="169">
        <v>0.00225</v>
      </c>
      <c r="E21" s="140">
        <v>1.8</v>
      </c>
    </row>
    <row r="22" spans="1:5" s="284" customFormat="1" ht="15">
      <c r="A22" s="57"/>
      <c r="B22" s="97" t="s">
        <v>33</v>
      </c>
      <c r="C22" s="286"/>
      <c r="D22" s="169">
        <v>0.0036</v>
      </c>
      <c r="E22" s="140">
        <v>3.6</v>
      </c>
    </row>
    <row r="23" spans="1:5" s="284" customFormat="1" ht="15">
      <c r="A23" s="57"/>
      <c r="B23" s="97" t="s">
        <v>29</v>
      </c>
      <c r="C23" s="286"/>
      <c r="D23" s="169">
        <v>0.0003</v>
      </c>
      <c r="E23" s="140">
        <v>0.3</v>
      </c>
    </row>
    <row r="24" spans="1:5" s="284" customFormat="1" ht="15">
      <c r="A24" s="57"/>
      <c r="B24" s="97" t="s">
        <v>27</v>
      </c>
      <c r="C24" s="286"/>
      <c r="D24" s="169">
        <v>0.0011</v>
      </c>
      <c r="E24" s="140">
        <v>0.9</v>
      </c>
    </row>
    <row r="25" spans="1:5" ht="15">
      <c r="A25" s="57"/>
      <c r="B25" s="121"/>
      <c r="C25" s="70"/>
      <c r="D25" s="169"/>
      <c r="E25" s="140"/>
    </row>
    <row r="26" spans="1:5" ht="15">
      <c r="A26" s="57"/>
      <c r="B26" s="121" t="s">
        <v>294</v>
      </c>
      <c r="C26" s="70" t="s">
        <v>119</v>
      </c>
      <c r="D26" s="169"/>
      <c r="E26" s="140"/>
    </row>
    <row r="27" spans="1:5" s="171" customFormat="1" ht="15">
      <c r="A27" s="57"/>
      <c r="B27" s="97" t="s">
        <v>336</v>
      </c>
      <c r="C27" s="174"/>
      <c r="D27" s="169">
        <v>0.0375</v>
      </c>
      <c r="E27" s="140">
        <v>37.5</v>
      </c>
    </row>
    <row r="28" spans="1:5" s="171" customFormat="1" ht="15">
      <c r="A28" s="57"/>
      <c r="B28" s="97" t="s">
        <v>16</v>
      </c>
      <c r="C28" s="174"/>
      <c r="D28" s="169">
        <v>0.00525</v>
      </c>
      <c r="E28" s="140">
        <v>5.25</v>
      </c>
    </row>
    <row r="29" spans="1:5" ht="15">
      <c r="A29" s="1"/>
      <c r="B29" s="20" t="s">
        <v>17</v>
      </c>
      <c r="C29" s="29"/>
      <c r="D29" s="169">
        <v>0.0004</v>
      </c>
      <c r="E29" s="140">
        <v>0.4</v>
      </c>
    </row>
    <row r="30" spans="1:5" ht="15">
      <c r="A30" s="1"/>
      <c r="B30" s="121"/>
      <c r="C30" s="174"/>
      <c r="D30" s="169"/>
      <c r="E30" s="299"/>
    </row>
    <row r="31" spans="1:5" s="171" customFormat="1" ht="15">
      <c r="A31" s="136"/>
      <c r="B31" s="133" t="s">
        <v>187</v>
      </c>
      <c r="C31" s="134" t="s">
        <v>126</v>
      </c>
      <c r="D31" s="322">
        <v>0.2</v>
      </c>
      <c r="E31" s="296">
        <v>200</v>
      </c>
    </row>
    <row r="32" spans="1:5" s="171" customFormat="1" ht="15">
      <c r="A32" s="219"/>
      <c r="B32" s="79"/>
      <c r="C32" s="220"/>
      <c r="D32" s="169"/>
      <c r="E32" s="299"/>
    </row>
    <row r="33" spans="1:5" s="171" customFormat="1" ht="15">
      <c r="A33" s="219"/>
      <c r="B33" s="79"/>
      <c r="C33" s="220"/>
      <c r="D33" s="169"/>
      <c r="E33" s="299"/>
    </row>
    <row r="34" spans="1:5" ht="15">
      <c r="A34" s="69"/>
      <c r="B34" s="42"/>
      <c r="C34" s="71"/>
      <c r="D34" s="169"/>
      <c r="E34" s="140"/>
    </row>
    <row r="35" spans="1:5" ht="17.25" customHeight="1">
      <c r="A35" s="33"/>
      <c r="B35" s="87" t="s">
        <v>32</v>
      </c>
      <c r="C35" s="110" t="s">
        <v>133</v>
      </c>
      <c r="D35" s="332">
        <v>0.02</v>
      </c>
      <c r="E35" s="140">
        <v>20</v>
      </c>
    </row>
    <row r="36" spans="1:5" ht="17.25" customHeight="1">
      <c r="A36" s="33"/>
      <c r="B36" s="87" t="s">
        <v>148</v>
      </c>
      <c r="C36" s="110" t="s">
        <v>133</v>
      </c>
      <c r="D36" s="332">
        <v>0.02</v>
      </c>
      <c r="E36" s="140">
        <v>20</v>
      </c>
    </row>
    <row r="37" spans="1:5" ht="17.25" customHeight="1" thickBot="1">
      <c r="A37" s="209"/>
      <c r="B37" s="210"/>
      <c r="C37" s="211"/>
      <c r="D37" s="326"/>
      <c r="E37" s="212"/>
    </row>
    <row r="38" spans="1:5" ht="15">
      <c r="A38" s="244"/>
      <c r="B38" s="244"/>
      <c r="C38" s="245"/>
      <c r="D38" s="327"/>
      <c r="E38" s="244"/>
    </row>
    <row r="39" spans="1:5" ht="15">
      <c r="A39" s="238"/>
      <c r="B39" s="242" t="s">
        <v>158</v>
      </c>
      <c r="C39" s="246"/>
      <c r="D39" s="243"/>
      <c r="E39" s="292"/>
    </row>
    <row r="40" spans="1:5" ht="15">
      <c r="A40" s="133"/>
      <c r="B40" s="133" t="s">
        <v>318</v>
      </c>
      <c r="C40" s="240" t="s">
        <v>128</v>
      </c>
      <c r="D40" s="322"/>
      <c r="E40" s="296"/>
    </row>
    <row r="41" spans="1:5" ht="15">
      <c r="A41" s="238"/>
      <c r="B41" s="238" t="s">
        <v>324</v>
      </c>
      <c r="C41" s="246"/>
      <c r="D41" s="322">
        <v>0.062</v>
      </c>
      <c r="E41" s="296">
        <v>60</v>
      </c>
    </row>
    <row r="42" spans="1:5" ht="15">
      <c r="A42" s="238"/>
      <c r="B42" s="238"/>
      <c r="C42" s="246"/>
      <c r="D42" s="322"/>
      <c r="E42" s="296"/>
    </row>
    <row r="43" spans="1:5" ht="15">
      <c r="A43" s="133" t="s">
        <v>179</v>
      </c>
      <c r="B43" s="133" t="s">
        <v>180</v>
      </c>
      <c r="C43" s="240">
        <v>200</v>
      </c>
      <c r="D43" s="322"/>
      <c r="E43" s="296"/>
    </row>
    <row r="44" spans="1:5" ht="15">
      <c r="A44" s="238"/>
      <c r="B44" s="238" t="s">
        <v>77</v>
      </c>
      <c r="C44" s="246"/>
      <c r="D44" s="322">
        <v>0.0536</v>
      </c>
      <c r="E44" s="296">
        <v>40</v>
      </c>
    </row>
    <row r="45" spans="1:5" ht="15">
      <c r="A45" s="238"/>
      <c r="B45" s="238" t="s">
        <v>181</v>
      </c>
      <c r="C45" s="246"/>
      <c r="D45" s="322">
        <v>0.016</v>
      </c>
      <c r="E45" s="296">
        <v>16</v>
      </c>
    </row>
    <row r="46" spans="1:5" ht="15">
      <c r="A46" s="238"/>
      <c r="B46" s="238" t="s">
        <v>98</v>
      </c>
      <c r="C46" s="246"/>
      <c r="D46" s="322">
        <v>0.0128</v>
      </c>
      <c r="E46" s="296">
        <v>10.4</v>
      </c>
    </row>
    <row r="47" spans="1:5" ht="15">
      <c r="A47" s="238"/>
      <c r="B47" s="238" t="s">
        <v>99</v>
      </c>
      <c r="C47" s="246"/>
      <c r="D47" s="322">
        <v>0.0096</v>
      </c>
      <c r="E47" s="296">
        <v>8</v>
      </c>
    </row>
    <row r="48" spans="1:5" ht="15">
      <c r="A48" s="238"/>
      <c r="B48" s="238" t="s">
        <v>55</v>
      </c>
      <c r="C48" s="246"/>
      <c r="D48" s="322">
        <v>0.004</v>
      </c>
      <c r="E48" s="296">
        <v>4</v>
      </c>
    </row>
    <row r="49" spans="1:5" ht="15">
      <c r="A49" s="238"/>
      <c r="B49" s="238" t="s">
        <v>17</v>
      </c>
      <c r="C49" s="246"/>
      <c r="D49" s="322">
        <v>0.0003</v>
      </c>
      <c r="E49" s="296">
        <v>0.3</v>
      </c>
    </row>
    <row r="50" spans="1:5" ht="15">
      <c r="A50" s="238" t="s">
        <v>283</v>
      </c>
      <c r="B50" s="133" t="s">
        <v>284</v>
      </c>
      <c r="C50" s="240" t="s">
        <v>119</v>
      </c>
      <c r="D50" s="322"/>
      <c r="E50" s="296"/>
    </row>
    <row r="51" spans="1:5" ht="15">
      <c r="A51" s="133"/>
      <c r="B51" s="238" t="s">
        <v>203</v>
      </c>
      <c r="C51" s="240"/>
      <c r="D51" s="322">
        <v>0.088</v>
      </c>
      <c r="E51" s="296">
        <v>80</v>
      </c>
    </row>
    <row r="52" spans="1:5" s="226" customFormat="1" ht="15">
      <c r="A52" s="238"/>
      <c r="B52" s="238" t="s">
        <v>97</v>
      </c>
      <c r="C52" s="246"/>
      <c r="D52" s="322">
        <v>0.144</v>
      </c>
      <c r="E52" s="296">
        <v>114.6</v>
      </c>
    </row>
    <row r="53" spans="1:5" ht="15">
      <c r="A53" s="238"/>
      <c r="B53" s="238" t="s">
        <v>89</v>
      </c>
      <c r="C53" s="246"/>
      <c r="D53" s="322">
        <v>0.0005</v>
      </c>
      <c r="E53" s="296">
        <v>0.5</v>
      </c>
    </row>
    <row r="54" spans="1:5" s="226" customFormat="1" ht="15">
      <c r="A54" s="238"/>
      <c r="B54" s="238" t="s">
        <v>98</v>
      </c>
      <c r="C54" s="246"/>
      <c r="D54" s="322">
        <v>0.0049</v>
      </c>
      <c r="E54" s="296">
        <v>4</v>
      </c>
    </row>
    <row r="55" spans="1:5" ht="15">
      <c r="A55" s="238"/>
      <c r="B55" s="238" t="s">
        <v>99</v>
      </c>
      <c r="C55" s="246"/>
      <c r="D55" s="322">
        <v>0.01</v>
      </c>
      <c r="E55" s="296">
        <v>8</v>
      </c>
    </row>
    <row r="56" spans="1:5" ht="15">
      <c r="A56" s="238"/>
      <c r="B56" s="238" t="s">
        <v>100</v>
      </c>
      <c r="C56" s="246"/>
      <c r="D56" s="322">
        <v>0.0024</v>
      </c>
      <c r="E56" s="296">
        <v>2.4</v>
      </c>
    </row>
    <row r="57" spans="1:5" s="226" customFormat="1" ht="15">
      <c r="A57" s="238"/>
      <c r="B57" s="238" t="s">
        <v>101</v>
      </c>
      <c r="C57" s="246"/>
      <c r="D57" s="322">
        <v>1E-05</v>
      </c>
      <c r="E57" s="296">
        <v>0.1</v>
      </c>
    </row>
    <row r="58" spans="1:5" ht="15">
      <c r="A58" s="238"/>
      <c r="B58" s="238" t="s">
        <v>74</v>
      </c>
      <c r="C58" s="246"/>
      <c r="D58" s="322">
        <v>0.0012</v>
      </c>
      <c r="E58" s="296">
        <v>1.2</v>
      </c>
    </row>
    <row r="59" spans="1:5" ht="15">
      <c r="A59" s="238"/>
      <c r="B59" s="238" t="s">
        <v>62</v>
      </c>
      <c r="C59" s="246"/>
      <c r="D59" s="322">
        <v>0.003</v>
      </c>
      <c r="E59" s="296">
        <v>3</v>
      </c>
    </row>
    <row r="60" spans="1:5" ht="15">
      <c r="A60" s="238"/>
      <c r="B60" s="238" t="s">
        <v>17</v>
      </c>
      <c r="C60" s="246"/>
      <c r="D60" s="322">
        <v>0.0003</v>
      </c>
      <c r="E60" s="296">
        <v>0.3</v>
      </c>
    </row>
    <row r="61" spans="1:5" s="284" customFormat="1" ht="15">
      <c r="A61" s="292"/>
      <c r="B61" s="292" t="s">
        <v>55</v>
      </c>
      <c r="C61" s="295"/>
      <c r="D61" s="322">
        <v>0.0075</v>
      </c>
      <c r="E61" s="296">
        <v>7.5</v>
      </c>
    </row>
    <row r="62" spans="1:5" ht="15">
      <c r="A62" s="133"/>
      <c r="B62" s="133" t="s">
        <v>290</v>
      </c>
      <c r="C62" s="240" t="s">
        <v>126</v>
      </c>
      <c r="D62" s="322"/>
      <c r="E62" s="296"/>
    </row>
    <row r="63" spans="1:5" s="284" customFormat="1" ht="15">
      <c r="A63" s="293"/>
      <c r="B63" s="292" t="s">
        <v>50</v>
      </c>
      <c r="C63" s="297"/>
      <c r="D63" s="322">
        <v>0.001</v>
      </c>
      <c r="E63" s="296">
        <v>1</v>
      </c>
    </row>
    <row r="64" spans="1:5" s="284" customFormat="1" ht="15">
      <c r="A64" s="293"/>
      <c r="B64" s="292" t="s">
        <v>36</v>
      </c>
      <c r="C64" s="297"/>
      <c r="D64" s="322">
        <v>0.015</v>
      </c>
      <c r="E64" s="296">
        <v>15</v>
      </c>
    </row>
    <row r="65" spans="1:5" s="284" customFormat="1" ht="15">
      <c r="A65" s="293"/>
      <c r="B65" s="292" t="s">
        <v>46</v>
      </c>
      <c r="C65" s="297"/>
      <c r="D65" s="322">
        <v>0.008</v>
      </c>
      <c r="E65" s="296">
        <v>7</v>
      </c>
    </row>
    <row r="66" spans="1:5" ht="15">
      <c r="A66" s="238"/>
      <c r="B66" s="238"/>
      <c r="C66" s="246"/>
      <c r="D66" s="322"/>
      <c r="E66" s="296"/>
    </row>
    <row r="67" spans="1:5" ht="15">
      <c r="A67" s="238"/>
      <c r="B67" s="133" t="s">
        <v>43</v>
      </c>
      <c r="C67" s="240" t="s">
        <v>165</v>
      </c>
      <c r="D67" s="322">
        <v>0.04</v>
      </c>
      <c r="E67" s="296">
        <v>40</v>
      </c>
    </row>
    <row r="68" spans="1:5" ht="15">
      <c r="A68" s="238"/>
      <c r="B68" s="133" t="s">
        <v>45</v>
      </c>
      <c r="C68" s="240" t="s">
        <v>132</v>
      </c>
      <c r="D68" s="322">
        <v>0.03</v>
      </c>
      <c r="E68" s="296">
        <v>30</v>
      </c>
    </row>
    <row r="69" spans="1:5" ht="15">
      <c r="A69" s="238"/>
      <c r="B69" s="298" t="s">
        <v>222</v>
      </c>
      <c r="C69" s="240" t="s">
        <v>204</v>
      </c>
      <c r="D69" s="322">
        <v>0.11</v>
      </c>
      <c r="E69" s="296">
        <v>110</v>
      </c>
    </row>
    <row r="70" spans="1:5" ht="15">
      <c r="A70" s="229"/>
      <c r="B70" s="229"/>
      <c r="C70" s="230"/>
      <c r="D70" s="170"/>
      <c r="E70" s="306"/>
    </row>
    <row r="71" spans="1:5" ht="15">
      <c r="A71" s="229"/>
      <c r="B71" s="269" t="s">
        <v>232</v>
      </c>
      <c r="C71" s="267"/>
      <c r="D71" s="170"/>
      <c r="E71" s="306"/>
    </row>
    <row r="72" spans="1:5" ht="15">
      <c r="A72" s="229" t="s">
        <v>213</v>
      </c>
      <c r="B72" s="254" t="s">
        <v>214</v>
      </c>
      <c r="C72" s="268">
        <v>60</v>
      </c>
      <c r="D72" s="322"/>
      <c r="E72" s="296"/>
    </row>
    <row r="73" spans="1:5" ht="15">
      <c r="A73" s="292"/>
      <c r="B73" s="254" t="s">
        <v>138</v>
      </c>
      <c r="C73" s="294"/>
      <c r="D73" s="322">
        <v>0.0444</v>
      </c>
      <c r="E73" s="296">
        <v>35.4</v>
      </c>
    </row>
    <row r="74" spans="1:5" ht="15">
      <c r="A74" s="292"/>
      <c r="B74" s="270" t="s">
        <v>215</v>
      </c>
      <c r="C74" s="294"/>
      <c r="D74" s="322">
        <v>0.0288</v>
      </c>
      <c r="E74" s="296">
        <v>21</v>
      </c>
    </row>
    <row r="75" spans="1:5" ht="15">
      <c r="A75" s="292"/>
      <c r="B75" s="270" t="s">
        <v>15</v>
      </c>
      <c r="C75" s="294"/>
      <c r="D75" s="322">
        <v>0.003</v>
      </c>
      <c r="E75" s="296">
        <v>3</v>
      </c>
    </row>
    <row r="76" spans="1:5" ht="15">
      <c r="A76" s="292"/>
      <c r="B76" s="270" t="s">
        <v>17</v>
      </c>
      <c r="C76" s="294"/>
      <c r="D76" s="322">
        <v>0.0003</v>
      </c>
      <c r="E76" s="296">
        <v>0.3</v>
      </c>
    </row>
    <row r="77" spans="1:5" ht="15">
      <c r="A77" s="292"/>
      <c r="B77" s="270"/>
      <c r="C77" s="294"/>
      <c r="D77" s="322"/>
      <c r="E77" s="296"/>
    </row>
    <row r="78" spans="1:5" ht="15">
      <c r="A78" s="292" t="s">
        <v>112</v>
      </c>
      <c r="B78" s="293" t="s">
        <v>298</v>
      </c>
      <c r="C78" s="297" t="s">
        <v>288</v>
      </c>
      <c r="D78" s="322"/>
      <c r="E78" s="296"/>
    </row>
    <row r="79" spans="1:5" ht="15">
      <c r="A79" s="292"/>
      <c r="B79" s="292" t="s">
        <v>18</v>
      </c>
      <c r="C79" s="295"/>
      <c r="D79" s="322">
        <v>0.0626</v>
      </c>
      <c r="E79" s="296">
        <v>57</v>
      </c>
    </row>
    <row r="80" spans="1:5" ht="15">
      <c r="A80" s="292"/>
      <c r="B80" s="292" t="s">
        <v>67</v>
      </c>
      <c r="C80" s="295"/>
      <c r="D80" s="322">
        <v>0.0075</v>
      </c>
      <c r="E80" s="296">
        <v>7.5</v>
      </c>
    </row>
    <row r="81" spans="1:5" ht="15">
      <c r="A81" s="292"/>
      <c r="B81" s="292" t="s">
        <v>27</v>
      </c>
      <c r="C81" s="295"/>
      <c r="D81" s="322">
        <v>0.0315</v>
      </c>
      <c r="E81" s="296">
        <v>27</v>
      </c>
    </row>
    <row r="82" spans="1:5" ht="15">
      <c r="A82" s="290"/>
      <c r="B82" s="292" t="s">
        <v>15</v>
      </c>
      <c r="C82" s="295"/>
      <c r="D82" s="322">
        <v>0.003</v>
      </c>
      <c r="E82" s="296">
        <v>3</v>
      </c>
    </row>
    <row r="83" spans="1:5" ht="15">
      <c r="A83" s="290"/>
      <c r="B83" s="292" t="s">
        <v>17</v>
      </c>
      <c r="C83" s="295"/>
      <c r="D83" s="322">
        <v>0.0004</v>
      </c>
      <c r="E83" s="296">
        <v>0.4</v>
      </c>
    </row>
    <row r="84" spans="1:5" ht="15">
      <c r="A84" s="290"/>
      <c r="B84" s="292"/>
      <c r="C84" s="295"/>
      <c r="D84" s="322"/>
      <c r="E84" s="296"/>
    </row>
    <row r="85" spans="1:5" ht="15">
      <c r="A85" s="290"/>
      <c r="B85" s="290"/>
      <c r="C85" s="291"/>
      <c r="D85" s="155"/>
      <c r="E85" s="290"/>
    </row>
    <row r="86" spans="1:5" ht="15">
      <c r="A86" s="290"/>
      <c r="B86" s="293" t="s">
        <v>254</v>
      </c>
      <c r="C86" s="297" t="s">
        <v>126</v>
      </c>
      <c r="D86" s="243"/>
      <c r="E86" s="292"/>
    </row>
    <row r="87" spans="1:5" ht="15">
      <c r="A87" s="290"/>
      <c r="B87" s="292" t="s">
        <v>255</v>
      </c>
      <c r="C87" s="295"/>
      <c r="D87" s="322">
        <v>0.06</v>
      </c>
      <c r="E87" s="296">
        <v>60</v>
      </c>
    </row>
    <row r="88" spans="1:5" ht="15">
      <c r="A88" s="290"/>
      <c r="B88" s="292" t="s">
        <v>29</v>
      </c>
      <c r="C88" s="295"/>
      <c r="D88" s="322">
        <v>0.007</v>
      </c>
      <c r="E88" s="296">
        <v>7</v>
      </c>
    </row>
    <row r="89" spans="1:5" ht="15">
      <c r="A89" s="290"/>
      <c r="B89" s="292" t="s">
        <v>256</v>
      </c>
      <c r="C89" s="295"/>
      <c r="D89" s="322">
        <v>0.01</v>
      </c>
      <c r="E89" s="296">
        <v>10</v>
      </c>
    </row>
    <row r="90" spans="1:5" ht="15">
      <c r="A90" s="290"/>
      <c r="B90" s="290"/>
      <c r="C90" s="291"/>
      <c r="D90" s="155"/>
      <c r="E90" s="290"/>
    </row>
    <row r="91" spans="1:5" ht="15">
      <c r="A91" s="290"/>
      <c r="B91" s="293" t="s">
        <v>12</v>
      </c>
      <c r="C91" s="297">
        <v>20</v>
      </c>
      <c r="D91" s="322">
        <v>0.02</v>
      </c>
      <c r="E91" s="296">
        <v>20</v>
      </c>
    </row>
    <row r="92" spans="1:5" ht="15">
      <c r="A92" s="290"/>
      <c r="B92" s="290"/>
      <c r="C92" s="291"/>
      <c r="D92" s="155"/>
      <c r="E92" s="290"/>
    </row>
    <row r="93" spans="1:5" ht="15">
      <c r="A93" s="290"/>
      <c r="B93" s="290"/>
      <c r="C93" s="291"/>
      <c r="D93" s="155"/>
      <c r="E93" s="290"/>
    </row>
    <row r="94" spans="1:5" ht="15">
      <c r="A94" s="290"/>
      <c r="B94" s="290"/>
      <c r="C94" s="291"/>
      <c r="D94" s="155"/>
      <c r="E94" s="290"/>
    </row>
  </sheetData>
  <sheetProtection/>
  <printOptions/>
  <pageMargins left="0.7" right="0.7" top="0.75" bottom="0.75" header="0.3" footer="0.3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10.00390625" style="77" customWidth="1"/>
    <col min="2" max="2" width="27.57421875" style="77" customWidth="1"/>
    <col min="3" max="3" width="10.00390625" style="77" customWidth="1"/>
    <col min="4" max="5" width="14.421875" style="77" customWidth="1"/>
    <col min="6" max="16384" width="9.140625" style="77" customWidth="1"/>
  </cols>
  <sheetData>
    <row r="1" spans="1:5" ht="60.75" thickBot="1">
      <c r="A1" s="27" t="s">
        <v>0</v>
      </c>
      <c r="B1" s="328" t="s">
        <v>1</v>
      </c>
      <c r="C1" s="151" t="s">
        <v>2</v>
      </c>
      <c r="D1" s="26" t="s">
        <v>47</v>
      </c>
      <c r="E1" s="26" t="s">
        <v>48</v>
      </c>
    </row>
    <row r="2" spans="1:5" ht="15">
      <c r="A2" s="9"/>
      <c r="B2" s="347" t="s">
        <v>95</v>
      </c>
      <c r="C2" s="138"/>
      <c r="D2" s="355"/>
      <c r="E2" s="355"/>
    </row>
    <row r="3" spans="1:5" s="171" customFormat="1" ht="15">
      <c r="A3" s="187"/>
      <c r="B3" s="348" t="s">
        <v>117</v>
      </c>
      <c r="C3" s="227"/>
      <c r="D3" s="166"/>
      <c r="E3" s="166"/>
    </row>
    <row r="4" spans="1:5" ht="15">
      <c r="A4" s="76" t="s">
        <v>311</v>
      </c>
      <c r="B4" s="102" t="s">
        <v>312</v>
      </c>
      <c r="C4" s="286">
        <v>60</v>
      </c>
      <c r="D4" s="299"/>
      <c r="E4" s="299"/>
    </row>
    <row r="5" spans="1:5" ht="15">
      <c r="A5" s="137"/>
      <c r="B5" s="109" t="s">
        <v>28</v>
      </c>
      <c r="C5" s="73"/>
      <c r="D5" s="299">
        <v>0.06</v>
      </c>
      <c r="E5" s="303">
        <v>48</v>
      </c>
    </row>
    <row r="6" spans="1:5" ht="15">
      <c r="A6" s="76"/>
      <c r="B6" s="109" t="s">
        <v>94</v>
      </c>
      <c r="C6" s="89"/>
      <c r="D6" s="299">
        <v>0.00714</v>
      </c>
      <c r="E6" s="303">
        <v>6</v>
      </c>
    </row>
    <row r="7" spans="1:5" ht="15">
      <c r="A7" s="76"/>
      <c r="B7" s="109" t="s">
        <v>66</v>
      </c>
      <c r="C7" s="89"/>
      <c r="D7" s="299">
        <v>0.0042</v>
      </c>
      <c r="E7" s="303">
        <v>4.2</v>
      </c>
    </row>
    <row r="8" spans="1:5" ht="15">
      <c r="A8" s="76"/>
      <c r="B8" s="91" t="s">
        <v>25</v>
      </c>
      <c r="C8" s="89"/>
      <c r="D8" s="299">
        <v>0.0003</v>
      </c>
      <c r="E8" s="303">
        <v>0.3</v>
      </c>
    </row>
    <row r="9" spans="1:5" ht="15">
      <c r="A9" s="76"/>
      <c r="B9" s="349" t="s">
        <v>29</v>
      </c>
      <c r="C9" s="89"/>
      <c r="D9" s="299">
        <v>0.0006</v>
      </c>
      <c r="E9" s="303">
        <v>0.6</v>
      </c>
    </row>
    <row r="10" spans="1:5" s="284" customFormat="1" ht="15">
      <c r="A10" s="172"/>
      <c r="B10" s="349" t="s">
        <v>139</v>
      </c>
      <c r="C10" s="89"/>
      <c r="D10" s="299">
        <v>0.0006</v>
      </c>
      <c r="E10" s="303">
        <v>0.6</v>
      </c>
    </row>
    <row r="11" spans="1:5" s="284" customFormat="1" ht="15">
      <c r="A11" s="172"/>
      <c r="B11" s="349" t="s">
        <v>313</v>
      </c>
      <c r="C11" s="89"/>
      <c r="D11" s="299">
        <v>0.00078</v>
      </c>
      <c r="E11" s="303">
        <v>0.6</v>
      </c>
    </row>
    <row r="12" spans="1:7" ht="15">
      <c r="A12" s="172" t="s">
        <v>295</v>
      </c>
      <c r="B12" s="120" t="s">
        <v>340</v>
      </c>
      <c r="C12" s="286" t="s">
        <v>296</v>
      </c>
      <c r="D12" s="299"/>
      <c r="E12" s="303"/>
      <c r="G12" s="310"/>
    </row>
    <row r="13" spans="1:7" ht="15">
      <c r="A13" s="136"/>
      <c r="B13" s="349" t="s">
        <v>210</v>
      </c>
      <c r="C13" s="286"/>
      <c r="D13" s="299">
        <v>0.0868</v>
      </c>
      <c r="E13" s="303">
        <v>79</v>
      </c>
      <c r="G13" s="310"/>
    </row>
    <row r="14" spans="1:7" ht="15">
      <c r="A14" s="136"/>
      <c r="B14" s="349" t="s">
        <v>94</v>
      </c>
      <c r="C14" s="286"/>
      <c r="D14" s="299">
        <v>0.029</v>
      </c>
      <c r="E14" s="303">
        <v>24</v>
      </c>
      <c r="G14" s="310"/>
    </row>
    <row r="15" spans="1:7" ht="15">
      <c r="A15" s="136"/>
      <c r="B15" s="349" t="s">
        <v>16</v>
      </c>
      <c r="C15" s="286"/>
      <c r="D15" s="299">
        <v>0.0083</v>
      </c>
      <c r="E15" s="303">
        <v>8.3</v>
      </c>
      <c r="G15" s="310"/>
    </row>
    <row r="16" spans="1:7" ht="15">
      <c r="A16" s="136"/>
      <c r="B16" s="349" t="s">
        <v>44</v>
      </c>
      <c r="C16" s="286"/>
      <c r="D16" s="299">
        <v>0.004</v>
      </c>
      <c r="E16" s="303">
        <v>4</v>
      </c>
      <c r="G16" s="310"/>
    </row>
    <row r="17" spans="1:7" ht="15">
      <c r="A17" s="136"/>
      <c r="B17" s="349" t="s">
        <v>56</v>
      </c>
      <c r="C17" s="286"/>
      <c r="D17" s="299">
        <v>0.02</v>
      </c>
      <c r="E17" s="303">
        <v>20</v>
      </c>
      <c r="G17" s="310"/>
    </row>
    <row r="18" spans="1:5" ht="15">
      <c r="A18" s="136"/>
      <c r="B18" s="349" t="s">
        <v>17</v>
      </c>
      <c r="C18" s="29"/>
      <c r="D18" s="299">
        <v>0.0003</v>
      </c>
      <c r="E18" s="303">
        <v>0.3</v>
      </c>
    </row>
    <row r="19" spans="1:5" ht="15">
      <c r="A19" s="136"/>
      <c r="B19" s="109"/>
      <c r="C19" s="29"/>
      <c r="D19" s="299"/>
      <c r="E19" s="303"/>
    </row>
    <row r="20" spans="1:5" s="284" customFormat="1" ht="15">
      <c r="A20" s="172" t="s">
        <v>279</v>
      </c>
      <c r="B20" s="350" t="s">
        <v>30</v>
      </c>
      <c r="C20" s="286" t="s">
        <v>129</v>
      </c>
      <c r="D20" s="299"/>
      <c r="E20" s="303"/>
    </row>
    <row r="21" spans="1:5" s="284" customFormat="1" ht="15">
      <c r="A21" s="136"/>
      <c r="B21" s="109" t="s">
        <v>136</v>
      </c>
      <c r="C21" s="29"/>
      <c r="D21" s="299">
        <v>0.034</v>
      </c>
      <c r="E21" s="303">
        <v>34</v>
      </c>
    </row>
    <row r="22" spans="1:5" s="284" customFormat="1" ht="15">
      <c r="A22" s="136"/>
      <c r="B22" s="109" t="s">
        <v>22</v>
      </c>
      <c r="C22" s="29"/>
      <c r="D22" s="299">
        <v>0.0045</v>
      </c>
      <c r="E22" s="303">
        <v>4.5</v>
      </c>
    </row>
    <row r="23" spans="1:5" s="284" customFormat="1" ht="15">
      <c r="A23" s="136"/>
      <c r="B23" s="109" t="s">
        <v>106</v>
      </c>
      <c r="C23" s="29"/>
      <c r="D23" s="299">
        <v>0.0003</v>
      </c>
      <c r="E23" s="303">
        <v>0.3</v>
      </c>
    </row>
    <row r="24" spans="1:5" s="284" customFormat="1" ht="15">
      <c r="A24" s="136"/>
      <c r="B24" s="109"/>
      <c r="C24" s="29"/>
      <c r="D24" s="299"/>
      <c r="E24" s="303"/>
    </row>
    <row r="25" spans="1:5" s="284" customFormat="1" ht="15">
      <c r="A25" s="172" t="s">
        <v>301</v>
      </c>
      <c r="B25" s="350" t="s">
        <v>300</v>
      </c>
      <c r="C25" s="286" t="s">
        <v>134</v>
      </c>
      <c r="D25" s="299"/>
      <c r="E25" s="303"/>
    </row>
    <row r="26" spans="1:5" s="284" customFormat="1" ht="15">
      <c r="A26" s="136"/>
      <c r="B26" s="109" t="s">
        <v>138</v>
      </c>
      <c r="C26" s="29"/>
      <c r="D26" s="299">
        <v>0.072</v>
      </c>
      <c r="E26" s="303">
        <v>57.3</v>
      </c>
    </row>
    <row r="27" spans="1:5" s="284" customFormat="1" ht="15">
      <c r="A27" s="136"/>
      <c r="B27" s="109" t="s">
        <v>302</v>
      </c>
      <c r="C27" s="29"/>
      <c r="D27" s="299">
        <v>0.0012</v>
      </c>
      <c r="E27" s="303">
        <v>1.2</v>
      </c>
    </row>
    <row r="28" spans="1:5" s="171" customFormat="1" ht="15">
      <c r="A28" s="172"/>
      <c r="B28" s="109" t="s">
        <v>28</v>
      </c>
      <c r="C28" s="286"/>
      <c r="D28" s="252">
        <v>0.0012</v>
      </c>
      <c r="E28" s="303">
        <v>1</v>
      </c>
    </row>
    <row r="29" spans="1:5" s="171" customFormat="1" ht="15">
      <c r="A29" s="136"/>
      <c r="B29" s="109" t="s">
        <v>94</v>
      </c>
      <c r="C29" s="286"/>
      <c r="D29" s="296">
        <v>0.0024</v>
      </c>
      <c r="E29" s="296">
        <v>2</v>
      </c>
    </row>
    <row r="30" spans="1:5" s="284" customFormat="1" ht="15">
      <c r="A30" s="136"/>
      <c r="B30" s="109" t="s">
        <v>57</v>
      </c>
      <c r="C30" s="286"/>
      <c r="D30" s="296">
        <v>0.0012</v>
      </c>
      <c r="E30" s="296">
        <v>1.2</v>
      </c>
    </row>
    <row r="31" spans="1:5" s="171" customFormat="1" ht="15">
      <c r="A31" s="136"/>
      <c r="B31" s="109" t="s">
        <v>139</v>
      </c>
      <c r="C31" s="29"/>
      <c r="D31" s="253">
        <v>5E-05</v>
      </c>
      <c r="E31" s="303">
        <v>0.045</v>
      </c>
    </row>
    <row r="32" spans="1:5" s="171" customFormat="1" ht="15">
      <c r="A32" s="136"/>
      <c r="B32" s="109" t="s">
        <v>237</v>
      </c>
      <c r="C32" s="29"/>
      <c r="D32" s="253">
        <v>0.0006</v>
      </c>
      <c r="E32" s="303">
        <v>0.6</v>
      </c>
    </row>
    <row r="33" spans="1:5" s="171" customFormat="1" ht="15">
      <c r="A33" s="136"/>
      <c r="B33" s="109" t="s">
        <v>29</v>
      </c>
      <c r="C33" s="29"/>
      <c r="D33" s="253">
        <v>0.0015</v>
      </c>
      <c r="E33" s="303">
        <v>1.5</v>
      </c>
    </row>
    <row r="34" spans="1:5" s="171" customFormat="1" ht="15">
      <c r="A34" s="136"/>
      <c r="B34" s="109" t="s">
        <v>17</v>
      </c>
      <c r="C34" s="29"/>
      <c r="D34" s="299">
        <v>0.00015</v>
      </c>
      <c r="E34" s="303">
        <v>0.15</v>
      </c>
    </row>
    <row r="35" spans="1:5" s="171" customFormat="1" ht="15">
      <c r="A35" s="172" t="s">
        <v>277</v>
      </c>
      <c r="B35" s="350" t="s">
        <v>341</v>
      </c>
      <c r="C35" s="29" t="s">
        <v>126</v>
      </c>
      <c r="D35" s="299"/>
      <c r="E35" s="303"/>
    </row>
    <row r="36" spans="1:5" s="171" customFormat="1" ht="15">
      <c r="A36" s="136"/>
      <c r="B36" s="109" t="s">
        <v>40</v>
      </c>
      <c r="C36" s="29"/>
      <c r="D36" s="299">
        <v>0.0452</v>
      </c>
      <c r="E36" s="303">
        <v>40</v>
      </c>
    </row>
    <row r="37" spans="1:5" s="171" customFormat="1" ht="15">
      <c r="A37" s="136"/>
      <c r="B37" s="109" t="s">
        <v>36</v>
      </c>
      <c r="C37" s="29"/>
      <c r="D37" s="299">
        <v>0.007</v>
      </c>
      <c r="E37" s="303">
        <v>7</v>
      </c>
    </row>
    <row r="38" spans="1:5" ht="15">
      <c r="A38" s="136"/>
      <c r="B38" s="91" t="s">
        <v>34</v>
      </c>
      <c r="C38" s="286"/>
      <c r="D38" s="299">
        <v>0.0002</v>
      </c>
      <c r="E38" s="303">
        <v>0.2</v>
      </c>
    </row>
    <row r="39" spans="1:5" ht="15">
      <c r="A39" s="136"/>
      <c r="B39" s="102"/>
      <c r="C39" s="286"/>
      <c r="D39" s="299"/>
      <c r="E39" s="303"/>
    </row>
    <row r="40" spans="1:5" ht="15">
      <c r="A40" s="76"/>
      <c r="B40" s="91"/>
      <c r="C40" s="286"/>
      <c r="D40" s="299"/>
      <c r="E40" s="303"/>
    </row>
    <row r="41" spans="1:5" ht="15">
      <c r="A41" s="95"/>
      <c r="B41" s="351" t="s">
        <v>109</v>
      </c>
      <c r="C41" s="286" t="s">
        <v>133</v>
      </c>
      <c r="D41" s="299">
        <v>0.02</v>
      </c>
      <c r="E41" s="303">
        <v>20</v>
      </c>
    </row>
    <row r="42" spans="1:5" ht="15">
      <c r="A42" s="137"/>
      <c r="B42" s="351" t="s">
        <v>110</v>
      </c>
      <c r="C42" s="286" t="s">
        <v>133</v>
      </c>
      <c r="D42" s="299">
        <v>0.02</v>
      </c>
      <c r="E42" s="303">
        <v>20</v>
      </c>
    </row>
    <row r="43" spans="1:5" ht="15">
      <c r="A43" s="132"/>
      <c r="B43" s="57"/>
      <c r="C43" s="96"/>
      <c r="D43" s="287"/>
      <c r="E43" s="304"/>
    </row>
    <row r="44" spans="1:5" ht="15">
      <c r="A44" s="238"/>
      <c r="B44" s="352" t="s">
        <v>158</v>
      </c>
      <c r="C44" s="356"/>
      <c r="D44" s="248"/>
      <c r="E44" s="354"/>
    </row>
    <row r="45" spans="1:5" ht="15">
      <c r="A45" s="293" t="s">
        <v>325</v>
      </c>
      <c r="B45" s="353" t="s">
        <v>326</v>
      </c>
      <c r="C45" s="294">
        <v>60</v>
      </c>
      <c r="D45" s="296"/>
      <c r="E45" s="296"/>
    </row>
    <row r="46" spans="1:5" ht="15">
      <c r="A46" s="238"/>
      <c r="B46" s="243" t="s">
        <v>28</v>
      </c>
      <c r="C46" s="296"/>
      <c r="D46" s="296">
        <v>0.012</v>
      </c>
      <c r="E46" s="296">
        <v>9.6</v>
      </c>
    </row>
    <row r="47" spans="1:5" ht="15">
      <c r="A47" s="238"/>
      <c r="B47" s="243" t="s">
        <v>316</v>
      </c>
      <c r="C47" s="296"/>
      <c r="D47" s="296">
        <v>0.0153</v>
      </c>
      <c r="E47" s="296">
        <v>15</v>
      </c>
    </row>
    <row r="48" spans="1:5" ht="15">
      <c r="A48" s="238"/>
      <c r="B48" s="243" t="s">
        <v>15</v>
      </c>
      <c r="C48" s="296"/>
      <c r="D48" s="296">
        <v>0.0036</v>
      </c>
      <c r="E48" s="296">
        <v>3.6</v>
      </c>
    </row>
    <row r="49" spans="1:5" s="284" customFormat="1" ht="15">
      <c r="A49" s="292"/>
      <c r="B49" s="243" t="s">
        <v>327</v>
      </c>
      <c r="C49" s="296"/>
      <c r="D49" s="296">
        <v>0.02142</v>
      </c>
      <c r="E49" s="296">
        <v>21</v>
      </c>
    </row>
    <row r="50" spans="1:5" s="284" customFormat="1" ht="15">
      <c r="A50" s="292"/>
      <c r="B50" s="243" t="s">
        <v>192</v>
      </c>
      <c r="C50" s="296"/>
      <c r="D50" s="296">
        <v>0.0143</v>
      </c>
      <c r="E50" s="296">
        <v>11.4</v>
      </c>
    </row>
    <row r="51" spans="1:5" ht="15">
      <c r="A51" s="238"/>
      <c r="B51" s="243" t="s">
        <v>17</v>
      </c>
      <c r="C51" s="296"/>
      <c r="D51" s="296">
        <v>0.0002</v>
      </c>
      <c r="E51" s="296">
        <v>0.2</v>
      </c>
    </row>
    <row r="52" spans="1:5" ht="15">
      <c r="A52" s="133" t="s">
        <v>190</v>
      </c>
      <c r="B52" s="353" t="s">
        <v>191</v>
      </c>
      <c r="C52" s="294" t="s">
        <v>170</v>
      </c>
      <c r="D52" s="296"/>
      <c r="E52" s="296"/>
    </row>
    <row r="53" spans="1:5" ht="15">
      <c r="A53" s="238"/>
      <c r="B53" s="243" t="s">
        <v>157</v>
      </c>
      <c r="C53" s="296"/>
      <c r="D53" s="296">
        <v>0.04</v>
      </c>
      <c r="E53" s="296">
        <v>32</v>
      </c>
    </row>
    <row r="54" spans="1:5" ht="15">
      <c r="A54" s="238"/>
      <c r="B54" s="243" t="s">
        <v>192</v>
      </c>
      <c r="C54" s="296"/>
      <c r="D54" s="296">
        <v>0.0304</v>
      </c>
      <c r="E54" s="296">
        <v>24</v>
      </c>
    </row>
    <row r="55" spans="1:5" ht="15">
      <c r="A55" s="238"/>
      <c r="B55" s="243" t="s">
        <v>98</v>
      </c>
      <c r="C55" s="296"/>
      <c r="D55" s="296">
        <v>0.0104</v>
      </c>
      <c r="E55" s="296">
        <v>8</v>
      </c>
    </row>
    <row r="56" spans="1:5" ht="15">
      <c r="A56" s="238"/>
      <c r="B56" s="243" t="s">
        <v>99</v>
      </c>
      <c r="C56" s="296"/>
      <c r="D56" s="296">
        <v>0.012</v>
      </c>
      <c r="E56" s="296">
        <v>10.4</v>
      </c>
    </row>
    <row r="57" spans="1:5" ht="15">
      <c r="A57" s="238"/>
      <c r="B57" s="243" t="s">
        <v>100</v>
      </c>
      <c r="C57" s="296"/>
      <c r="D57" s="296">
        <v>0.0025</v>
      </c>
      <c r="E57" s="296">
        <v>2.5</v>
      </c>
    </row>
    <row r="58" spans="1:5" ht="15">
      <c r="A58" s="238"/>
      <c r="B58" s="243" t="s">
        <v>55</v>
      </c>
      <c r="C58" s="296"/>
      <c r="D58" s="296">
        <v>0.004</v>
      </c>
      <c r="E58" s="296">
        <v>4</v>
      </c>
    </row>
    <row r="59" spans="1:5" ht="15">
      <c r="A59" s="238"/>
      <c r="B59" s="243" t="s">
        <v>101</v>
      </c>
      <c r="C59" s="296"/>
      <c r="D59" s="296">
        <v>0.0005</v>
      </c>
      <c r="E59" s="296">
        <v>0.5</v>
      </c>
    </row>
    <row r="60" spans="1:5" ht="15">
      <c r="A60" s="238"/>
      <c r="B60" s="243" t="s">
        <v>88</v>
      </c>
      <c r="C60" s="296"/>
      <c r="D60" s="296">
        <v>0.005</v>
      </c>
      <c r="E60" s="296">
        <v>5</v>
      </c>
    </row>
    <row r="61" spans="1:5" ht="15">
      <c r="A61" s="238"/>
      <c r="B61" s="243" t="s">
        <v>106</v>
      </c>
      <c r="C61" s="296"/>
      <c r="D61" s="296">
        <v>0.0003</v>
      </c>
      <c r="E61" s="296">
        <v>0.3</v>
      </c>
    </row>
    <row r="62" spans="1:5" ht="15">
      <c r="A62" s="238"/>
      <c r="B62" s="243"/>
      <c r="C62" s="296"/>
      <c r="D62" s="296"/>
      <c r="E62" s="296"/>
    </row>
    <row r="63" spans="1:5" ht="15">
      <c r="A63" s="133" t="s">
        <v>282</v>
      </c>
      <c r="B63" s="353" t="s">
        <v>193</v>
      </c>
      <c r="C63" s="294">
        <v>90</v>
      </c>
      <c r="D63" s="296"/>
      <c r="E63" s="296"/>
    </row>
    <row r="64" spans="1:5" ht="15">
      <c r="A64" s="238"/>
      <c r="B64" s="243" t="s">
        <v>194</v>
      </c>
      <c r="C64" s="296"/>
      <c r="D64" s="296">
        <v>0.0732</v>
      </c>
      <c r="E64" s="296">
        <v>66.6</v>
      </c>
    </row>
    <row r="65" spans="1:5" ht="15">
      <c r="A65" s="238"/>
      <c r="B65" s="243" t="s">
        <v>73</v>
      </c>
      <c r="C65" s="296"/>
      <c r="D65" s="296">
        <v>0.0162</v>
      </c>
      <c r="E65" s="296">
        <v>16.2</v>
      </c>
    </row>
    <row r="66" spans="1:5" ht="15">
      <c r="A66" s="238"/>
      <c r="B66" s="243" t="s">
        <v>122</v>
      </c>
      <c r="C66" s="296"/>
      <c r="D66" s="296">
        <v>0.0166</v>
      </c>
      <c r="E66" s="296">
        <v>16.6</v>
      </c>
    </row>
    <row r="67" spans="1:5" ht="15">
      <c r="A67" s="238"/>
      <c r="B67" s="243" t="s">
        <v>116</v>
      </c>
      <c r="C67" s="296"/>
      <c r="D67" s="296">
        <v>0.009</v>
      </c>
      <c r="E67" s="296">
        <v>9</v>
      </c>
    </row>
    <row r="68" spans="1:5" ht="15">
      <c r="A68" s="238"/>
      <c r="B68" s="243"/>
      <c r="C68" s="296"/>
      <c r="D68" s="296"/>
      <c r="E68" s="296">
        <f>SUM(E67*1.56)</f>
        <v>14.040000000000001</v>
      </c>
    </row>
    <row r="69" spans="1:5" ht="15">
      <c r="A69" s="238"/>
      <c r="B69" s="243" t="s">
        <v>99</v>
      </c>
      <c r="C69" s="296"/>
      <c r="D69" s="296">
        <v>0.006</v>
      </c>
      <c r="E69" s="296">
        <v>5</v>
      </c>
    </row>
    <row r="70" spans="1:5" ht="15">
      <c r="A70" s="238"/>
      <c r="B70" s="243" t="s">
        <v>55</v>
      </c>
      <c r="C70" s="296"/>
      <c r="D70" s="296">
        <v>0.005</v>
      </c>
      <c r="E70" s="296">
        <v>5</v>
      </c>
    </row>
    <row r="71" spans="1:5" ht="15">
      <c r="A71" s="238"/>
      <c r="B71" s="243" t="s">
        <v>42</v>
      </c>
      <c r="C71" s="296"/>
      <c r="D71" s="296">
        <v>0.0003</v>
      </c>
      <c r="E71" s="296">
        <v>0.3</v>
      </c>
    </row>
    <row r="72" spans="1:5" ht="15">
      <c r="A72" s="238"/>
      <c r="B72" s="243"/>
      <c r="C72" s="296"/>
      <c r="D72" s="296"/>
      <c r="E72" s="296"/>
    </row>
    <row r="73" spans="1:5" ht="15">
      <c r="A73" s="133" t="s">
        <v>54</v>
      </c>
      <c r="B73" s="353" t="s">
        <v>141</v>
      </c>
      <c r="C73" s="294">
        <v>150</v>
      </c>
      <c r="D73" s="296"/>
      <c r="E73" s="296"/>
    </row>
    <row r="74" spans="1:5" ht="15">
      <c r="A74" s="238"/>
      <c r="B74" s="243" t="s">
        <v>102</v>
      </c>
      <c r="C74" s="296"/>
      <c r="D74" s="296">
        <v>0.1708</v>
      </c>
      <c r="E74" s="296">
        <v>128.28</v>
      </c>
    </row>
    <row r="75" spans="1:5" ht="15">
      <c r="A75" s="238"/>
      <c r="B75" s="243" t="s">
        <v>60</v>
      </c>
      <c r="C75" s="296"/>
      <c r="D75" s="296">
        <v>0.024</v>
      </c>
      <c r="E75" s="296">
        <v>24</v>
      </c>
    </row>
    <row r="76" spans="1:5" ht="15">
      <c r="A76" s="238"/>
      <c r="B76" s="243" t="s">
        <v>22</v>
      </c>
      <c r="C76" s="296"/>
      <c r="D76" s="296">
        <v>0.0053</v>
      </c>
      <c r="E76" s="296">
        <v>5.3</v>
      </c>
    </row>
    <row r="77" spans="1:5" ht="15">
      <c r="A77" s="238"/>
      <c r="B77" s="243" t="s">
        <v>106</v>
      </c>
      <c r="C77" s="296"/>
      <c r="D77" s="296">
        <v>0.0004</v>
      </c>
      <c r="E77" s="296">
        <v>0.4</v>
      </c>
    </row>
    <row r="78" spans="1:5" ht="15">
      <c r="A78" s="238"/>
      <c r="B78" s="353"/>
      <c r="C78" s="294"/>
      <c r="D78" s="296"/>
      <c r="E78" s="296"/>
    </row>
    <row r="79" spans="1:5" ht="15">
      <c r="A79" s="133"/>
      <c r="B79" s="353" t="s">
        <v>163</v>
      </c>
      <c r="C79" s="294" t="s">
        <v>126</v>
      </c>
      <c r="D79" s="296"/>
      <c r="E79" s="296"/>
    </row>
    <row r="80" spans="1:5" ht="15">
      <c r="A80" s="238"/>
      <c r="B80" s="243" t="s">
        <v>164</v>
      </c>
      <c r="C80" s="296"/>
      <c r="D80" s="296">
        <v>0.005</v>
      </c>
      <c r="E80" s="296">
        <v>5</v>
      </c>
    </row>
    <row r="81" spans="1:5" ht="15">
      <c r="A81" s="238"/>
      <c r="B81" s="243" t="s">
        <v>104</v>
      </c>
      <c r="C81" s="296"/>
      <c r="D81" s="296">
        <v>0.2</v>
      </c>
      <c r="E81" s="296">
        <v>200</v>
      </c>
    </row>
    <row r="82" spans="1:5" ht="15">
      <c r="A82" s="238"/>
      <c r="B82" s="243" t="s">
        <v>29</v>
      </c>
      <c r="C82" s="296"/>
      <c r="D82" s="296">
        <v>0.01</v>
      </c>
      <c r="E82" s="296">
        <v>10</v>
      </c>
    </row>
    <row r="83" spans="1:5" ht="15">
      <c r="A83" s="238"/>
      <c r="B83" s="353" t="s">
        <v>45</v>
      </c>
      <c r="C83" s="294">
        <v>30</v>
      </c>
      <c r="D83" s="296">
        <v>0.03</v>
      </c>
      <c r="E83" s="296">
        <v>30</v>
      </c>
    </row>
    <row r="84" spans="1:5" ht="15">
      <c r="A84" s="238"/>
      <c r="B84" s="353"/>
      <c r="C84" s="294"/>
      <c r="D84" s="296"/>
      <c r="E84" s="296"/>
    </row>
    <row r="85" spans="1:5" ht="15">
      <c r="A85" s="238"/>
      <c r="B85" s="353" t="s">
        <v>197</v>
      </c>
      <c r="C85" s="294" t="s">
        <v>165</v>
      </c>
      <c r="D85" s="296">
        <v>0.04</v>
      </c>
      <c r="E85" s="296">
        <v>40</v>
      </c>
    </row>
    <row r="86" spans="1:5" ht="15">
      <c r="A86" s="238"/>
      <c r="B86" s="353"/>
      <c r="C86" s="294"/>
      <c r="D86" s="296"/>
      <c r="E86" s="296"/>
    </row>
    <row r="87" spans="1:5" ht="15">
      <c r="A87" s="238"/>
      <c r="B87" s="353" t="s">
        <v>198</v>
      </c>
      <c r="C87" s="294">
        <v>110</v>
      </c>
      <c r="D87" s="296">
        <v>0.11</v>
      </c>
      <c r="E87" s="296">
        <v>110</v>
      </c>
    </row>
    <row r="88" spans="1:5" ht="15">
      <c r="A88" s="238"/>
      <c r="B88" s="353"/>
      <c r="C88" s="294"/>
      <c r="D88" s="296"/>
      <c r="E88" s="296"/>
    </row>
    <row r="89" spans="1:5" ht="15">
      <c r="A89" s="229"/>
      <c r="B89" s="269" t="s">
        <v>232</v>
      </c>
      <c r="C89" s="306"/>
      <c r="D89" s="306"/>
      <c r="E89" s="306"/>
    </row>
    <row r="90" spans="1:5" ht="15">
      <c r="A90" s="266"/>
      <c r="B90" s="155"/>
      <c r="C90" s="306"/>
      <c r="D90" s="306"/>
      <c r="E90" s="306"/>
    </row>
    <row r="91" spans="1:5" ht="15">
      <c r="A91" s="301" t="s">
        <v>241</v>
      </c>
      <c r="B91" s="254" t="s">
        <v>242</v>
      </c>
      <c r="C91" s="294" t="s">
        <v>253</v>
      </c>
      <c r="D91" s="296"/>
      <c r="E91" s="296"/>
    </row>
    <row r="92" spans="1:5" ht="15">
      <c r="A92" s="301"/>
      <c r="B92" s="270" t="s">
        <v>243</v>
      </c>
      <c r="C92" s="294"/>
      <c r="D92" s="296">
        <v>0.045</v>
      </c>
      <c r="E92" s="296">
        <v>45</v>
      </c>
    </row>
    <row r="93" spans="1:5" ht="15">
      <c r="A93" s="301"/>
      <c r="B93" s="270" t="s">
        <v>244</v>
      </c>
      <c r="C93" s="294"/>
      <c r="D93" s="296">
        <v>0.015</v>
      </c>
      <c r="E93" s="296">
        <v>15</v>
      </c>
    </row>
    <row r="94" spans="1:5" ht="15">
      <c r="A94" s="301"/>
      <c r="B94" s="270" t="s">
        <v>245</v>
      </c>
      <c r="C94" s="294"/>
      <c r="D94" s="296">
        <v>0.03124</v>
      </c>
      <c r="E94" s="296">
        <v>22.5</v>
      </c>
    </row>
    <row r="95" spans="1:5" ht="15">
      <c r="A95" s="301"/>
      <c r="B95" s="270" t="s">
        <v>29</v>
      </c>
      <c r="C95" s="294"/>
      <c r="D95" s="296">
        <v>0.00375</v>
      </c>
      <c r="E95" s="296">
        <v>3.75</v>
      </c>
    </row>
    <row r="96" spans="1:5" ht="15">
      <c r="A96" s="301"/>
      <c r="B96" s="270" t="s">
        <v>16</v>
      </c>
      <c r="C96" s="294"/>
      <c r="D96" s="296">
        <v>0.0068</v>
      </c>
      <c r="E96" s="296">
        <v>6.8</v>
      </c>
    </row>
    <row r="97" spans="1:5" ht="15">
      <c r="A97" s="301"/>
      <c r="B97" s="254"/>
      <c r="C97" s="294"/>
      <c r="D97" s="296"/>
      <c r="E97" s="296"/>
    </row>
    <row r="98" spans="1:5" ht="15">
      <c r="A98" s="301" t="s">
        <v>277</v>
      </c>
      <c r="B98" s="254" t="s">
        <v>342</v>
      </c>
      <c r="C98" s="294" t="s">
        <v>126</v>
      </c>
      <c r="D98" s="296"/>
      <c r="E98" s="296"/>
    </row>
    <row r="99" spans="1:5" ht="15">
      <c r="A99" s="301"/>
      <c r="B99" s="270" t="s">
        <v>40</v>
      </c>
      <c r="C99" s="294"/>
      <c r="D99" s="296">
        <v>0.0452</v>
      </c>
      <c r="E99" s="296">
        <v>40</v>
      </c>
    </row>
    <row r="100" spans="1:5" ht="15">
      <c r="A100" s="266"/>
      <c r="B100" s="243" t="s">
        <v>36</v>
      </c>
      <c r="C100" s="296"/>
      <c r="D100" s="296">
        <v>0.007</v>
      </c>
      <c r="E100" s="296">
        <v>7</v>
      </c>
    </row>
    <row r="101" spans="1:5" ht="15">
      <c r="A101" s="266"/>
      <c r="B101" s="243" t="s">
        <v>34</v>
      </c>
      <c r="C101" s="296"/>
      <c r="D101" s="296">
        <v>0.0002</v>
      </c>
      <c r="E101" s="296">
        <v>0.2</v>
      </c>
    </row>
    <row r="102" spans="1:5" ht="15">
      <c r="A102" s="266"/>
      <c r="B102" s="155"/>
      <c r="C102" s="306"/>
      <c r="D102" s="306"/>
      <c r="E102" s="306"/>
    </row>
    <row r="103" spans="1:5" ht="15">
      <c r="A103" s="266"/>
      <c r="B103" s="353" t="s">
        <v>259</v>
      </c>
      <c r="C103" s="294">
        <v>20</v>
      </c>
      <c r="D103" s="296">
        <v>0.02</v>
      </c>
      <c r="E103" s="296">
        <v>20</v>
      </c>
    </row>
    <row r="104" spans="1:5" ht="15">
      <c r="A104" s="266"/>
      <c r="B104" s="155"/>
      <c r="C104" s="306"/>
      <c r="D104" s="306"/>
      <c r="E104" s="306"/>
    </row>
    <row r="105" spans="1:5" ht="15">
      <c r="A105" s="266"/>
      <c r="B105" s="155"/>
      <c r="C105" s="306"/>
      <c r="D105" s="306"/>
      <c r="E105" s="306"/>
    </row>
    <row r="106" spans="1:5" ht="15">
      <c r="A106" s="266"/>
      <c r="B106" s="155"/>
      <c r="C106" s="306"/>
      <c r="D106" s="306"/>
      <c r="E106" s="306"/>
    </row>
    <row r="107" spans="1:5" ht="15">
      <c r="A107" s="266"/>
      <c r="B107" s="155"/>
      <c r="C107" s="306"/>
      <c r="D107" s="306"/>
      <c r="E107" s="306"/>
    </row>
  </sheetData>
  <sheetProtection/>
  <printOptions/>
  <pageMargins left="0.7" right="0.7" top="0.75" bottom="0.75" header="0.3" footer="0.3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G90" sqref="G90"/>
    </sheetView>
  </sheetViews>
  <sheetFormatPr defaultColWidth="9.140625" defaultRowHeight="15"/>
  <cols>
    <col min="1" max="1" width="10.00390625" style="77" customWidth="1"/>
    <col min="2" max="2" width="28.7109375" style="77" customWidth="1"/>
    <col min="3" max="3" width="15.140625" style="15" customWidth="1"/>
    <col min="4" max="4" width="19.7109375" style="77" customWidth="1"/>
    <col min="5" max="5" width="17.7109375" style="77" customWidth="1"/>
    <col min="6" max="16384" width="9.140625" style="77" customWidth="1"/>
  </cols>
  <sheetData>
    <row r="1" spans="1:5" ht="45.75" thickBot="1">
      <c r="A1" s="23" t="s">
        <v>0</v>
      </c>
      <c r="B1" s="64" t="s">
        <v>1</v>
      </c>
      <c r="C1" s="28" t="s">
        <v>2</v>
      </c>
      <c r="D1" s="26" t="s">
        <v>47</v>
      </c>
      <c r="E1" s="26" t="s">
        <v>48</v>
      </c>
    </row>
    <row r="2" spans="1:5" ht="15">
      <c r="A2" s="9"/>
      <c r="B2" s="190" t="s">
        <v>9</v>
      </c>
      <c r="C2" s="18"/>
      <c r="D2" s="343"/>
      <c r="E2" s="370"/>
    </row>
    <row r="3" spans="1:5" s="171" customFormat="1" ht="15">
      <c r="A3" s="56"/>
      <c r="B3" s="189" t="s">
        <v>117</v>
      </c>
      <c r="C3" s="188"/>
      <c r="D3" s="345"/>
      <c r="E3" s="363"/>
    </row>
    <row r="4" spans="1:5" s="284" customFormat="1" ht="15">
      <c r="A4" s="56"/>
      <c r="B4" s="316" t="s">
        <v>343</v>
      </c>
      <c r="C4" s="188" t="s">
        <v>128</v>
      </c>
      <c r="D4" s="345"/>
      <c r="E4" s="363"/>
    </row>
    <row r="5" spans="1:5" s="284" customFormat="1" ht="15">
      <c r="A5" s="56"/>
      <c r="B5" s="317" t="s">
        <v>308</v>
      </c>
      <c r="C5" s="188"/>
      <c r="D5" s="345">
        <v>0.061</v>
      </c>
      <c r="E5" s="363">
        <v>60</v>
      </c>
    </row>
    <row r="6" spans="1:5" s="284" customFormat="1" ht="15">
      <c r="A6" s="56"/>
      <c r="B6" s="189"/>
      <c r="C6" s="188"/>
      <c r="D6" s="345"/>
      <c r="E6" s="363"/>
    </row>
    <row r="7" spans="1:5" ht="15">
      <c r="A7" s="57" t="s">
        <v>63</v>
      </c>
      <c r="B7" s="357" t="s">
        <v>344</v>
      </c>
      <c r="C7" s="72" t="s">
        <v>288</v>
      </c>
      <c r="D7" s="166"/>
      <c r="E7" s="364"/>
    </row>
    <row r="8" spans="1:5" ht="15">
      <c r="A8" s="57"/>
      <c r="B8" s="91" t="s">
        <v>113</v>
      </c>
      <c r="C8" s="286"/>
      <c r="D8" s="299">
        <v>0.1048</v>
      </c>
      <c r="E8" s="303">
        <v>71.28</v>
      </c>
    </row>
    <row r="9" spans="1:5" ht="15">
      <c r="A9" s="57"/>
      <c r="B9" s="349" t="s">
        <v>64</v>
      </c>
      <c r="C9" s="287"/>
      <c r="D9" s="299">
        <v>0.0162</v>
      </c>
      <c r="E9" s="303">
        <v>16.2</v>
      </c>
    </row>
    <row r="10" spans="1:5" ht="14.25" customHeight="1">
      <c r="A10" s="57"/>
      <c r="B10" s="91" t="s">
        <v>65</v>
      </c>
      <c r="C10" s="287"/>
      <c r="D10" s="299">
        <v>0.0234</v>
      </c>
      <c r="E10" s="303">
        <v>23.4</v>
      </c>
    </row>
    <row r="11" spans="1:5" ht="15">
      <c r="A11" s="57"/>
      <c r="B11" s="91" t="s">
        <v>27</v>
      </c>
      <c r="C11" s="287"/>
      <c r="D11" s="299">
        <v>0.007</v>
      </c>
      <c r="E11" s="303">
        <v>5</v>
      </c>
    </row>
    <row r="12" spans="1:5" ht="15">
      <c r="A12" s="57"/>
      <c r="B12" s="349" t="s">
        <v>21</v>
      </c>
      <c r="C12" s="287"/>
      <c r="D12" s="299">
        <v>0.009</v>
      </c>
      <c r="E12" s="303">
        <v>9</v>
      </c>
    </row>
    <row r="13" spans="1:5" ht="15">
      <c r="A13" s="57"/>
      <c r="B13" s="349"/>
      <c r="C13" s="287"/>
      <c r="D13" s="299"/>
      <c r="E13" s="303">
        <v>14.040000000000001</v>
      </c>
    </row>
    <row r="14" spans="1:5" s="171" customFormat="1" ht="15">
      <c r="A14" s="57"/>
      <c r="B14" s="349" t="s">
        <v>15</v>
      </c>
      <c r="C14" s="287"/>
      <c r="D14" s="299">
        <v>0.005</v>
      </c>
      <c r="E14" s="303">
        <v>5</v>
      </c>
    </row>
    <row r="15" spans="1:5" s="284" customFormat="1" ht="15">
      <c r="A15" s="57"/>
      <c r="B15" s="349" t="s">
        <v>42</v>
      </c>
      <c r="C15" s="287"/>
      <c r="D15" s="299">
        <v>0.0003</v>
      </c>
      <c r="E15" s="303">
        <v>0.3</v>
      </c>
    </row>
    <row r="16" spans="1:5" ht="15">
      <c r="A16" s="57"/>
      <c r="B16" s="109"/>
      <c r="C16" s="287"/>
      <c r="D16" s="299"/>
      <c r="E16" s="303"/>
    </row>
    <row r="17" spans="1:5" ht="15">
      <c r="A17" s="19" t="s">
        <v>144</v>
      </c>
      <c r="B17" s="102" t="s">
        <v>345</v>
      </c>
      <c r="C17" s="96">
        <v>150</v>
      </c>
      <c r="D17" s="365"/>
      <c r="E17" s="366"/>
    </row>
    <row r="18" spans="1:5" s="171" customFormat="1" ht="15">
      <c r="A18" s="19"/>
      <c r="B18" s="91" t="s">
        <v>96</v>
      </c>
      <c r="C18" s="96"/>
      <c r="D18" s="365">
        <v>0.075</v>
      </c>
      <c r="E18" s="366">
        <v>56.4</v>
      </c>
    </row>
    <row r="19" spans="1:5" s="171" customFormat="1" ht="15">
      <c r="A19" s="19"/>
      <c r="B19" s="91" t="s">
        <v>28</v>
      </c>
      <c r="C19" s="96"/>
      <c r="D19" s="365">
        <v>0.041</v>
      </c>
      <c r="E19" s="366">
        <v>32</v>
      </c>
    </row>
    <row r="20" spans="1:5" s="171" customFormat="1" ht="15">
      <c r="A20" s="19"/>
      <c r="B20" s="91" t="s">
        <v>94</v>
      </c>
      <c r="C20" s="96"/>
      <c r="D20" s="365">
        <v>0.0143</v>
      </c>
      <c r="E20" s="366">
        <v>12</v>
      </c>
    </row>
    <row r="21" spans="1:5" s="171" customFormat="1" ht="15">
      <c r="A21" s="19"/>
      <c r="B21" s="91" t="s">
        <v>145</v>
      </c>
      <c r="C21" s="96"/>
      <c r="D21" s="365">
        <v>0.049</v>
      </c>
      <c r="E21" s="366">
        <v>38</v>
      </c>
    </row>
    <row r="22" spans="1:5" s="171" customFormat="1" ht="15">
      <c r="A22" s="19"/>
      <c r="B22" s="91" t="s">
        <v>16</v>
      </c>
      <c r="C22" s="96"/>
      <c r="D22" s="365">
        <v>0.006</v>
      </c>
      <c r="E22" s="366">
        <v>6</v>
      </c>
    </row>
    <row r="23" spans="1:5" ht="15">
      <c r="A23" s="19"/>
      <c r="B23" s="350" t="s">
        <v>146</v>
      </c>
      <c r="C23" s="96">
        <v>45</v>
      </c>
      <c r="D23" s="365"/>
      <c r="E23" s="366"/>
    </row>
    <row r="24" spans="1:5" s="171" customFormat="1" ht="15">
      <c r="A24" s="19"/>
      <c r="B24" s="109" t="s">
        <v>16</v>
      </c>
      <c r="C24" s="96"/>
      <c r="D24" s="365">
        <v>0.0027</v>
      </c>
      <c r="E24" s="366">
        <v>2.7</v>
      </c>
    </row>
    <row r="25" spans="1:5" s="171" customFormat="1" ht="15">
      <c r="A25" s="19"/>
      <c r="B25" s="109" t="s">
        <v>44</v>
      </c>
      <c r="C25" s="96"/>
      <c r="D25" s="365">
        <v>0.002</v>
      </c>
      <c r="E25" s="366">
        <v>2</v>
      </c>
    </row>
    <row r="26" spans="1:5" s="171" customFormat="1" ht="15">
      <c r="A26" s="19"/>
      <c r="B26" s="109" t="s">
        <v>28</v>
      </c>
      <c r="C26" s="96"/>
      <c r="D26" s="365">
        <v>0.0034</v>
      </c>
      <c r="E26" s="366">
        <v>2.7</v>
      </c>
    </row>
    <row r="27" spans="1:5" s="171" customFormat="1" ht="15">
      <c r="A27" s="19"/>
      <c r="B27" s="109" t="s">
        <v>94</v>
      </c>
      <c r="C27" s="96"/>
      <c r="D27" s="365">
        <v>0.001</v>
      </c>
      <c r="E27" s="366">
        <v>0.9</v>
      </c>
    </row>
    <row r="28" spans="1:5" s="171" customFormat="1" ht="15">
      <c r="A28" s="19"/>
      <c r="B28" s="109" t="s">
        <v>57</v>
      </c>
      <c r="C28" s="96"/>
      <c r="D28" s="365">
        <v>0.0045</v>
      </c>
      <c r="E28" s="366">
        <v>4.5</v>
      </c>
    </row>
    <row r="29" spans="1:5" ht="15">
      <c r="A29" s="19"/>
      <c r="B29" s="349" t="s">
        <v>29</v>
      </c>
      <c r="C29" s="286"/>
      <c r="D29" s="365">
        <v>0.00045</v>
      </c>
      <c r="E29" s="366"/>
    </row>
    <row r="30" spans="1:5" ht="15">
      <c r="A30" s="19"/>
      <c r="B30" s="358" t="s">
        <v>42</v>
      </c>
      <c r="C30" s="111"/>
      <c r="D30" s="299">
        <v>0.0004</v>
      </c>
      <c r="E30" s="303">
        <v>0.4</v>
      </c>
    </row>
    <row r="31" spans="1:5" ht="15">
      <c r="A31" s="19"/>
      <c r="B31" s="359"/>
      <c r="C31" s="111"/>
      <c r="D31" s="299"/>
      <c r="E31" s="303"/>
    </row>
    <row r="32" spans="1:9" ht="15">
      <c r="A32" s="19" t="s">
        <v>272</v>
      </c>
      <c r="B32" s="360" t="s">
        <v>346</v>
      </c>
      <c r="C32" s="111" t="s">
        <v>126</v>
      </c>
      <c r="D32" s="299"/>
      <c r="E32" s="303"/>
      <c r="G32" s="310"/>
      <c r="H32" s="310"/>
      <c r="I32" s="310"/>
    </row>
    <row r="33" spans="1:9" ht="15">
      <c r="A33" s="152"/>
      <c r="B33" s="361" t="s">
        <v>273</v>
      </c>
      <c r="C33" s="111"/>
      <c r="D33" s="299">
        <v>0.0214</v>
      </c>
      <c r="E33" s="303">
        <v>20</v>
      </c>
      <c r="G33" s="310"/>
      <c r="H33" s="310"/>
      <c r="I33" s="310"/>
    </row>
    <row r="34" spans="1:9" ht="15">
      <c r="A34" s="153"/>
      <c r="B34" s="91" t="s">
        <v>105</v>
      </c>
      <c r="C34" s="111"/>
      <c r="D34" s="299">
        <v>0.007</v>
      </c>
      <c r="E34" s="341">
        <v>7</v>
      </c>
      <c r="G34" s="284"/>
      <c r="H34" s="284"/>
      <c r="I34" s="284"/>
    </row>
    <row r="35" spans="1:5" ht="15">
      <c r="A35" s="153"/>
      <c r="B35" s="109"/>
      <c r="C35" s="286"/>
      <c r="D35" s="306"/>
      <c r="E35" s="341"/>
    </row>
    <row r="36" spans="1:5" ht="15">
      <c r="A36" s="153"/>
      <c r="B36" s="351" t="s">
        <v>43</v>
      </c>
      <c r="C36" s="108" t="s">
        <v>133</v>
      </c>
      <c r="D36" s="306">
        <v>0.02</v>
      </c>
      <c r="E36" s="341">
        <v>20</v>
      </c>
    </row>
    <row r="37" spans="1:5" ht="15">
      <c r="A37" s="154"/>
      <c r="B37" s="362" t="s">
        <v>45</v>
      </c>
      <c r="C37" s="111" t="s">
        <v>133</v>
      </c>
      <c r="D37" s="367">
        <v>0.02</v>
      </c>
      <c r="E37" s="368">
        <v>20</v>
      </c>
    </row>
    <row r="38" spans="1:5" ht="15">
      <c r="A38" s="155"/>
      <c r="B38" s="353"/>
      <c r="C38" s="143"/>
      <c r="D38" s="306"/>
      <c r="E38" s="341"/>
    </row>
    <row r="39" spans="1:5" ht="15">
      <c r="A39" s="229"/>
      <c r="B39" s="155"/>
      <c r="C39" s="249"/>
      <c r="D39" s="306"/>
      <c r="E39" s="306"/>
    </row>
    <row r="40" spans="1:5" ht="15">
      <c r="A40" s="229"/>
      <c r="B40" s="155"/>
      <c r="C40" s="249"/>
      <c r="D40" s="306"/>
      <c r="E40" s="306"/>
    </row>
    <row r="41" spans="1:5" ht="15">
      <c r="A41" s="238"/>
      <c r="B41" s="269" t="s">
        <v>158</v>
      </c>
      <c r="C41" s="241"/>
      <c r="D41" s="296"/>
      <c r="E41" s="296"/>
    </row>
    <row r="42" spans="1:5" ht="15">
      <c r="A42" s="133" t="s">
        <v>328</v>
      </c>
      <c r="B42" s="353" t="s">
        <v>329</v>
      </c>
      <c r="C42" s="297" t="s">
        <v>128</v>
      </c>
      <c r="D42" s="296"/>
      <c r="E42" s="296"/>
    </row>
    <row r="43" spans="1:5" ht="15">
      <c r="A43" s="238"/>
      <c r="B43" s="243" t="s">
        <v>331</v>
      </c>
      <c r="C43" s="241"/>
      <c r="D43" s="296">
        <v>0.05</v>
      </c>
      <c r="E43" s="296">
        <v>48.6</v>
      </c>
    </row>
    <row r="44" spans="1:5" ht="15">
      <c r="A44" s="238"/>
      <c r="B44" s="243" t="s">
        <v>330</v>
      </c>
      <c r="C44" s="241"/>
      <c r="D44" s="296">
        <v>0.0072</v>
      </c>
      <c r="E44" s="296">
        <v>6</v>
      </c>
    </row>
    <row r="45" spans="1:5" ht="15">
      <c r="A45" s="238"/>
      <c r="B45" s="243" t="s">
        <v>15</v>
      </c>
      <c r="C45" s="241"/>
      <c r="D45" s="296">
        <v>0.003</v>
      </c>
      <c r="E45" s="296">
        <v>3</v>
      </c>
    </row>
    <row r="46" spans="1:5" ht="15">
      <c r="A46" s="238"/>
      <c r="B46" s="243" t="s">
        <v>29</v>
      </c>
      <c r="C46" s="241"/>
      <c r="D46" s="296">
        <v>0.003</v>
      </c>
      <c r="E46" s="296">
        <v>3</v>
      </c>
    </row>
    <row r="47" spans="1:5" ht="15">
      <c r="A47" s="133" t="s">
        <v>199</v>
      </c>
      <c r="B47" s="353" t="s">
        <v>200</v>
      </c>
      <c r="C47" s="297" t="s">
        <v>229</v>
      </c>
      <c r="D47" s="296"/>
      <c r="E47" s="296"/>
    </row>
    <row r="48" spans="1:5" ht="15">
      <c r="A48" s="238"/>
      <c r="B48" s="243" t="s">
        <v>28</v>
      </c>
      <c r="C48" s="241"/>
      <c r="D48" s="296">
        <v>0.0104</v>
      </c>
      <c r="E48" s="296">
        <v>8</v>
      </c>
    </row>
    <row r="49" spans="1:5" ht="15">
      <c r="A49" s="238"/>
      <c r="B49" s="243" t="s">
        <v>94</v>
      </c>
      <c r="C49" s="241"/>
      <c r="D49" s="296">
        <v>0.0096</v>
      </c>
      <c r="E49" s="296">
        <v>8</v>
      </c>
    </row>
    <row r="50" spans="1:5" ht="15">
      <c r="A50" s="238"/>
      <c r="B50" s="243" t="s">
        <v>16</v>
      </c>
      <c r="C50" s="241"/>
      <c r="D50" s="296">
        <v>0.002</v>
      </c>
      <c r="E50" s="296">
        <v>2</v>
      </c>
    </row>
    <row r="51" spans="1:5" ht="15">
      <c r="A51" s="238"/>
      <c r="B51" s="243" t="s">
        <v>106</v>
      </c>
      <c r="C51" s="241"/>
      <c r="D51" s="296">
        <v>0.0015</v>
      </c>
      <c r="E51" s="296">
        <v>1.5</v>
      </c>
    </row>
    <row r="52" spans="1:5" ht="15">
      <c r="A52" s="133" t="s">
        <v>201</v>
      </c>
      <c r="B52" s="353" t="s">
        <v>202</v>
      </c>
      <c r="C52" s="297" t="s">
        <v>134</v>
      </c>
      <c r="D52" s="296"/>
      <c r="E52" s="296"/>
    </row>
    <row r="53" spans="1:5" ht="15">
      <c r="A53" s="238"/>
      <c r="B53" s="243" t="s">
        <v>44</v>
      </c>
      <c r="C53" s="241"/>
      <c r="D53" s="296">
        <v>0.0154</v>
      </c>
      <c r="E53" s="296">
        <v>15.4</v>
      </c>
    </row>
    <row r="54" spans="1:5" ht="15">
      <c r="A54" s="238"/>
      <c r="B54" s="243" t="s">
        <v>16</v>
      </c>
      <c r="C54" s="241"/>
      <c r="D54" s="296">
        <v>0.00175</v>
      </c>
      <c r="E54" s="296">
        <v>1.75</v>
      </c>
    </row>
    <row r="55" spans="1:5" ht="15">
      <c r="A55" s="238"/>
      <c r="B55" s="243" t="s">
        <v>124</v>
      </c>
      <c r="C55" s="241"/>
      <c r="D55" s="296">
        <v>0.0044</v>
      </c>
      <c r="E55" s="296">
        <v>4.4</v>
      </c>
    </row>
    <row r="56" spans="1:5" ht="15">
      <c r="A56" s="238"/>
      <c r="B56" s="243" t="s">
        <v>20</v>
      </c>
      <c r="C56" s="241"/>
      <c r="D56" s="296">
        <v>0.02415</v>
      </c>
      <c r="E56" s="296">
        <v>24.15</v>
      </c>
    </row>
    <row r="57" spans="1:5" ht="15">
      <c r="A57" s="238"/>
      <c r="B57" s="243" t="s">
        <v>17</v>
      </c>
      <c r="C57" s="241"/>
      <c r="D57" s="296">
        <v>0.0005</v>
      </c>
      <c r="E57" s="296">
        <v>0.5</v>
      </c>
    </row>
    <row r="58" spans="1:5" ht="15">
      <c r="A58" s="238"/>
      <c r="B58" s="353"/>
      <c r="C58" s="297"/>
      <c r="D58" s="296"/>
      <c r="E58" s="296"/>
    </row>
    <row r="59" spans="1:5" ht="15">
      <c r="A59" s="133" t="s">
        <v>182</v>
      </c>
      <c r="B59" s="353" t="s">
        <v>183</v>
      </c>
      <c r="C59" s="294" t="s">
        <v>184</v>
      </c>
      <c r="D59" s="296"/>
      <c r="E59" s="296"/>
    </row>
    <row r="60" spans="1:5" ht="15">
      <c r="A60" s="238"/>
      <c r="B60" s="243" t="s">
        <v>185</v>
      </c>
      <c r="C60" s="296"/>
      <c r="D60" s="296">
        <v>0.0742</v>
      </c>
      <c r="E60" s="296">
        <v>69</v>
      </c>
    </row>
    <row r="61" spans="1:5" ht="15">
      <c r="A61" s="238"/>
      <c r="B61" s="243" t="s">
        <v>22</v>
      </c>
      <c r="C61" s="296"/>
      <c r="D61" s="296">
        <v>0.005</v>
      </c>
      <c r="E61" s="296">
        <v>5</v>
      </c>
    </row>
    <row r="62" spans="1:5" ht="15">
      <c r="A62" s="238"/>
      <c r="B62" s="243" t="s">
        <v>27</v>
      </c>
      <c r="C62" s="296"/>
      <c r="D62" s="296">
        <v>0.009</v>
      </c>
      <c r="E62" s="296">
        <v>8</v>
      </c>
    </row>
    <row r="63" spans="1:5" ht="15">
      <c r="A63" s="238"/>
      <c r="B63" s="243" t="s">
        <v>26</v>
      </c>
      <c r="C63" s="296"/>
      <c r="D63" s="296">
        <v>0.01</v>
      </c>
      <c r="E63" s="296">
        <v>8</v>
      </c>
    </row>
    <row r="64" spans="1:5" ht="15">
      <c r="A64" s="133"/>
      <c r="B64" s="243" t="s">
        <v>33</v>
      </c>
      <c r="C64" s="296"/>
      <c r="D64" s="296">
        <v>0.002</v>
      </c>
      <c r="E64" s="296">
        <v>2</v>
      </c>
    </row>
    <row r="65" spans="1:5" ht="15">
      <c r="A65" s="238"/>
      <c r="B65" s="243" t="s">
        <v>186</v>
      </c>
      <c r="C65" s="296"/>
      <c r="D65" s="296">
        <v>0.035</v>
      </c>
      <c r="E65" s="296">
        <v>35</v>
      </c>
    </row>
    <row r="66" spans="1:5" ht="15">
      <c r="A66" s="238"/>
      <c r="B66" s="243" t="s">
        <v>25</v>
      </c>
      <c r="C66" s="296"/>
      <c r="D66" s="296">
        <v>0.0003</v>
      </c>
      <c r="E66" s="296">
        <v>0.3</v>
      </c>
    </row>
    <row r="67" spans="1:5" ht="15">
      <c r="A67" s="238"/>
      <c r="B67" s="353" t="s">
        <v>147</v>
      </c>
      <c r="C67" s="297" t="s">
        <v>126</v>
      </c>
      <c r="D67" s="296"/>
      <c r="E67" s="296"/>
    </row>
    <row r="68" spans="1:5" ht="15">
      <c r="A68" s="238"/>
      <c r="B68" s="243" t="s">
        <v>103</v>
      </c>
      <c r="C68" s="297"/>
      <c r="D68" s="296">
        <v>0.0135</v>
      </c>
      <c r="E68" s="296">
        <v>2</v>
      </c>
    </row>
    <row r="69" spans="1:5" ht="15">
      <c r="A69" s="238"/>
      <c r="B69" s="243" t="s">
        <v>104</v>
      </c>
      <c r="C69" s="241"/>
      <c r="D69" s="296">
        <v>0.2</v>
      </c>
      <c r="E69" s="296">
        <v>200</v>
      </c>
    </row>
    <row r="70" spans="1:5" ht="15">
      <c r="A70" s="238"/>
      <c r="B70" s="243" t="s">
        <v>29</v>
      </c>
      <c r="C70" s="241"/>
      <c r="D70" s="296">
        <v>0.008</v>
      </c>
      <c r="E70" s="296">
        <v>8</v>
      </c>
    </row>
    <row r="71" spans="1:5" ht="15">
      <c r="A71" s="238"/>
      <c r="B71" s="353" t="s">
        <v>109</v>
      </c>
      <c r="C71" s="297" t="s">
        <v>134</v>
      </c>
      <c r="D71" s="296">
        <v>0.05</v>
      </c>
      <c r="E71" s="296">
        <v>50</v>
      </c>
    </row>
    <row r="72" spans="1:5" ht="15">
      <c r="A72" s="238"/>
      <c r="B72" s="353"/>
      <c r="C72" s="297"/>
      <c r="D72" s="296"/>
      <c r="E72" s="296"/>
    </row>
    <row r="73" spans="1:5" ht="15">
      <c r="A73" s="238"/>
      <c r="B73" s="353" t="s">
        <v>110</v>
      </c>
      <c r="C73" s="297" t="s">
        <v>132</v>
      </c>
      <c r="D73" s="296">
        <v>0.03</v>
      </c>
      <c r="E73" s="296">
        <v>30</v>
      </c>
    </row>
    <row r="74" spans="1:5" ht="15">
      <c r="A74" s="238"/>
      <c r="B74" s="353"/>
      <c r="C74" s="297"/>
      <c r="D74" s="296"/>
      <c r="E74" s="296"/>
    </row>
    <row r="75" spans="1:5" ht="15">
      <c r="A75" s="238"/>
      <c r="C75" s="371"/>
      <c r="D75" s="372"/>
      <c r="E75" s="372"/>
    </row>
    <row r="76" spans="1:5" ht="15">
      <c r="A76" s="238"/>
      <c r="B76" s="243"/>
      <c r="C76" s="241"/>
      <c r="D76" s="296"/>
      <c r="E76" s="296"/>
    </row>
    <row r="77" spans="1:5" ht="15">
      <c r="A77" s="238"/>
      <c r="B77" s="269" t="s">
        <v>232</v>
      </c>
      <c r="C77" s="241"/>
      <c r="D77" s="296"/>
      <c r="E77" s="296"/>
    </row>
    <row r="78" spans="1:5" ht="15">
      <c r="A78" s="229"/>
      <c r="B78" s="155"/>
      <c r="C78" s="249"/>
      <c r="D78" s="306"/>
      <c r="E78" s="306"/>
    </row>
    <row r="79" spans="1:5" ht="15">
      <c r="A79" s="273" t="s">
        <v>225</v>
      </c>
      <c r="B79" s="353" t="s">
        <v>347</v>
      </c>
      <c r="C79" s="297" t="s">
        <v>129</v>
      </c>
      <c r="D79" s="296"/>
      <c r="E79" s="296"/>
    </row>
    <row r="80" spans="1:5" ht="15">
      <c r="A80" s="272"/>
      <c r="B80" s="243" t="s">
        <v>227</v>
      </c>
      <c r="C80" s="241"/>
      <c r="D80" s="296">
        <v>0.1294</v>
      </c>
      <c r="E80" s="296">
        <v>88</v>
      </c>
    </row>
    <row r="81" spans="1:5" ht="15">
      <c r="A81" s="272"/>
      <c r="B81" s="243" t="s">
        <v>44</v>
      </c>
      <c r="C81" s="241"/>
      <c r="D81" s="296">
        <v>0.005</v>
      </c>
      <c r="E81" s="296">
        <v>5</v>
      </c>
    </row>
    <row r="82" spans="1:5" ht="15">
      <c r="A82" s="272"/>
      <c r="B82" s="243" t="s">
        <v>23</v>
      </c>
      <c r="C82" s="241"/>
      <c r="D82" s="296">
        <v>0.002</v>
      </c>
      <c r="E82" s="296">
        <v>2</v>
      </c>
    </row>
    <row r="83" spans="1:5" ht="15">
      <c r="A83" s="272"/>
      <c r="B83" s="243" t="s">
        <v>124</v>
      </c>
      <c r="C83" s="241"/>
      <c r="D83" s="296">
        <v>0.026</v>
      </c>
      <c r="E83" s="296">
        <v>26</v>
      </c>
    </row>
    <row r="84" spans="1:5" ht="15">
      <c r="A84" s="272"/>
      <c r="B84" s="243" t="s">
        <v>20</v>
      </c>
      <c r="C84" s="241"/>
      <c r="D84" s="296">
        <v>0.01</v>
      </c>
      <c r="E84" s="296">
        <v>10</v>
      </c>
    </row>
    <row r="85" spans="1:5" ht="15">
      <c r="A85" s="272"/>
      <c r="B85" s="243" t="s">
        <v>44</v>
      </c>
      <c r="C85" s="241"/>
      <c r="D85" s="296">
        <v>0.0026</v>
      </c>
      <c r="E85" s="296">
        <v>2.6</v>
      </c>
    </row>
    <row r="86" spans="1:5" ht="15">
      <c r="A86" s="272"/>
      <c r="B86" s="243" t="s">
        <v>42</v>
      </c>
      <c r="C86" s="241"/>
      <c r="D86" s="296">
        <v>0.0004</v>
      </c>
      <c r="E86" s="296">
        <v>0.4</v>
      </c>
    </row>
    <row r="87" spans="1:5" ht="15">
      <c r="A87" s="229"/>
      <c r="B87" s="155"/>
      <c r="C87" s="249"/>
      <c r="D87" s="306"/>
      <c r="E87" s="306"/>
    </row>
    <row r="88" spans="1:5" s="284" customFormat="1" ht="15">
      <c r="A88" s="290"/>
      <c r="B88" s="353" t="s">
        <v>348</v>
      </c>
      <c r="C88" s="297" t="s">
        <v>257</v>
      </c>
      <c r="D88" s="306"/>
      <c r="E88" s="306"/>
    </row>
    <row r="89" spans="1:5" s="284" customFormat="1" ht="15">
      <c r="A89" s="290"/>
      <c r="B89" s="243" t="s">
        <v>196</v>
      </c>
      <c r="C89" s="249"/>
      <c r="D89" s="306">
        <v>0.001</v>
      </c>
      <c r="E89" s="306">
        <v>1</v>
      </c>
    </row>
    <row r="90" spans="1:5" s="284" customFormat="1" ht="15">
      <c r="A90" s="290"/>
      <c r="B90" s="243" t="s">
        <v>263</v>
      </c>
      <c r="C90" s="297"/>
      <c r="D90" s="296">
        <v>0.01</v>
      </c>
      <c r="E90" s="296">
        <v>10</v>
      </c>
    </row>
    <row r="91" spans="1:5" ht="15">
      <c r="A91" s="229"/>
      <c r="B91" s="243"/>
      <c r="C91" s="241"/>
      <c r="D91" s="296"/>
      <c r="E91" s="296"/>
    </row>
    <row r="92" spans="1:5" ht="15">
      <c r="A92" s="229"/>
      <c r="B92" s="353"/>
      <c r="C92" s="297"/>
      <c r="D92" s="296"/>
      <c r="E92" s="296"/>
    </row>
    <row r="93" spans="1:5" ht="15">
      <c r="A93" s="229"/>
      <c r="B93" s="353" t="s">
        <v>349</v>
      </c>
      <c r="C93" s="297" t="s">
        <v>133</v>
      </c>
      <c r="D93" s="296">
        <v>0.02</v>
      </c>
      <c r="E93" s="296">
        <v>20</v>
      </c>
    </row>
    <row r="94" spans="1:5" ht="15">
      <c r="A94" s="229"/>
      <c r="B94" s="155"/>
      <c r="C94" s="249"/>
      <c r="D94" s="306"/>
      <c r="E94" s="306"/>
    </row>
    <row r="95" spans="1:5" ht="15">
      <c r="A95" s="229"/>
      <c r="B95" s="155"/>
      <c r="C95" s="249"/>
      <c r="D95" s="306"/>
      <c r="E95" s="306"/>
    </row>
  </sheetData>
  <sheetProtection/>
  <printOptions/>
  <pageMargins left="0.7" right="0.7" top="0.75" bottom="0.75" header="0.3" footer="0.3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pane ySplit="1" topLeftCell="A58" activePane="bottomLeft" state="frozen"/>
      <selection pane="topLeft" activeCell="A1" sqref="A1"/>
      <selection pane="bottomLeft" activeCell="I79" sqref="I79"/>
    </sheetView>
  </sheetViews>
  <sheetFormatPr defaultColWidth="9.140625" defaultRowHeight="15"/>
  <cols>
    <col min="1" max="1" width="10.00390625" style="77" customWidth="1"/>
    <col min="2" max="2" width="28.7109375" style="77" customWidth="1"/>
    <col min="3" max="3" width="15.140625" style="15" customWidth="1"/>
    <col min="4" max="5" width="19.7109375" style="77" customWidth="1"/>
    <col min="6" max="16384" width="9.140625" style="77" customWidth="1"/>
  </cols>
  <sheetData>
    <row r="1" spans="1:5" ht="45.75" thickBot="1">
      <c r="A1" s="23" t="s">
        <v>0</v>
      </c>
      <c r="B1" s="22" t="s">
        <v>1</v>
      </c>
      <c r="C1" s="14" t="s">
        <v>2</v>
      </c>
      <c r="D1" s="26" t="s">
        <v>47</v>
      </c>
      <c r="E1" s="26" t="s">
        <v>48</v>
      </c>
    </row>
    <row r="2" spans="1:5" ht="15">
      <c r="A2" s="9"/>
      <c r="B2" s="13" t="s">
        <v>6</v>
      </c>
      <c r="C2" s="18"/>
      <c r="D2" s="343"/>
      <c r="E2" s="343"/>
    </row>
    <row r="3" spans="1:5" s="171" customFormat="1" ht="15">
      <c r="A3" s="56"/>
      <c r="B3" s="189" t="s">
        <v>117</v>
      </c>
      <c r="C3" s="188"/>
      <c r="D3" s="345"/>
      <c r="E3" s="345"/>
    </row>
    <row r="4" spans="1:5" ht="15">
      <c r="A4" s="57"/>
      <c r="B4" s="105" t="s">
        <v>153</v>
      </c>
      <c r="C4" s="106" t="s">
        <v>128</v>
      </c>
      <c r="D4" s="299">
        <v>0.06</v>
      </c>
      <c r="E4" s="299">
        <v>60</v>
      </c>
    </row>
    <row r="5" spans="1:5" ht="15">
      <c r="A5" s="57"/>
      <c r="B5" s="104"/>
      <c r="C5" s="107"/>
      <c r="D5" s="299"/>
      <c r="E5" s="140"/>
    </row>
    <row r="6" spans="1:5" ht="15">
      <c r="A6" s="76"/>
      <c r="B6" s="97"/>
      <c r="C6" s="110"/>
      <c r="D6" s="299"/>
      <c r="E6" s="140"/>
    </row>
    <row r="7" spans="1:9" ht="15">
      <c r="A7" s="76" t="s">
        <v>278</v>
      </c>
      <c r="B7" s="102" t="s">
        <v>58</v>
      </c>
      <c r="C7" s="110" t="s">
        <v>152</v>
      </c>
      <c r="D7" s="299"/>
      <c r="E7" s="140"/>
      <c r="F7" s="318"/>
      <c r="G7" s="318"/>
      <c r="H7" s="318"/>
      <c r="I7" s="319"/>
    </row>
    <row r="8" spans="1:9" ht="15">
      <c r="A8" s="76"/>
      <c r="B8" s="109" t="s">
        <v>59</v>
      </c>
      <c r="C8" s="110"/>
      <c r="D8" s="299">
        <v>0.0923</v>
      </c>
      <c r="E8" s="140">
        <v>92.3</v>
      </c>
      <c r="G8" s="310"/>
      <c r="H8" s="310"/>
      <c r="I8" s="310"/>
    </row>
    <row r="9" spans="1:5" ht="15">
      <c r="A9" s="69"/>
      <c r="B9" s="109" t="s">
        <v>60</v>
      </c>
      <c r="C9" s="110"/>
      <c r="D9" s="365">
        <v>0.0577</v>
      </c>
      <c r="E9" s="338">
        <v>57.7</v>
      </c>
    </row>
    <row r="10" spans="1:5" ht="15">
      <c r="A10" s="40"/>
      <c r="B10" s="109" t="s">
        <v>15</v>
      </c>
      <c r="C10" s="110"/>
      <c r="D10" s="175">
        <v>0.004</v>
      </c>
      <c r="E10" s="176">
        <v>4</v>
      </c>
    </row>
    <row r="11" spans="1:5" ht="15">
      <c r="A11" s="87"/>
      <c r="B11" s="91" t="s">
        <v>61</v>
      </c>
      <c r="C11" s="110"/>
      <c r="D11" s="373">
        <v>0.0005</v>
      </c>
      <c r="E11" s="374">
        <v>0.5</v>
      </c>
    </row>
    <row r="12" spans="1:5" ht="15">
      <c r="A12" s="88"/>
      <c r="B12" s="100" t="s">
        <v>22</v>
      </c>
      <c r="C12" s="111"/>
      <c r="D12" s="375">
        <v>0.005</v>
      </c>
      <c r="E12" s="376">
        <v>5</v>
      </c>
    </row>
    <row r="13" spans="1:9" ht="15">
      <c r="A13" s="88"/>
      <c r="B13" s="88"/>
      <c r="C13" s="93"/>
      <c r="D13" s="175"/>
      <c r="E13" s="176"/>
      <c r="G13" s="284"/>
      <c r="H13" s="284"/>
      <c r="I13" s="284"/>
    </row>
    <row r="14" spans="1:5" ht="15">
      <c r="A14" s="69"/>
      <c r="B14" s="87" t="s">
        <v>261</v>
      </c>
      <c r="C14" s="94">
        <v>200</v>
      </c>
      <c r="D14" s="299">
        <v>0.02</v>
      </c>
      <c r="E14" s="140">
        <v>200</v>
      </c>
    </row>
    <row r="15" spans="1:5" ht="15">
      <c r="A15" s="69"/>
      <c r="B15" s="86"/>
      <c r="C15" s="94"/>
      <c r="D15" s="365"/>
      <c r="E15" s="338"/>
    </row>
    <row r="16" spans="1:5" ht="15">
      <c r="A16" s="69"/>
      <c r="B16" s="122" t="s">
        <v>135</v>
      </c>
      <c r="C16" s="74" t="s">
        <v>129</v>
      </c>
      <c r="D16" s="168">
        <v>0.1</v>
      </c>
      <c r="E16" s="338">
        <v>100</v>
      </c>
    </row>
    <row r="17" spans="1:5" ht="15">
      <c r="A17" s="69"/>
      <c r="B17" s="90"/>
      <c r="C17" s="110"/>
      <c r="D17" s="365"/>
      <c r="E17" s="338"/>
    </row>
    <row r="18" spans="1:5" ht="15">
      <c r="A18" s="69"/>
      <c r="B18" s="87" t="s">
        <v>43</v>
      </c>
      <c r="C18" s="108" t="s">
        <v>133</v>
      </c>
      <c r="D18" s="365">
        <v>0.02</v>
      </c>
      <c r="E18" s="338">
        <v>20</v>
      </c>
    </row>
    <row r="19" spans="1:5" ht="15">
      <c r="A19" s="172"/>
      <c r="B19" s="88" t="s">
        <v>45</v>
      </c>
      <c r="C19" s="111" t="s">
        <v>133</v>
      </c>
      <c r="D19" s="365">
        <v>0.02</v>
      </c>
      <c r="E19" s="338">
        <v>20</v>
      </c>
    </row>
    <row r="20" spans="1:5" ht="15">
      <c r="A20" s="172"/>
      <c r="B20" s="42"/>
      <c r="C20" s="111"/>
      <c r="D20" s="365"/>
      <c r="E20" s="338"/>
    </row>
    <row r="21" spans="1:5" ht="15.75" thickBot="1">
      <c r="A21" s="217"/>
      <c r="B21" s="215"/>
      <c r="C21" s="216"/>
      <c r="D21" s="377"/>
      <c r="E21" s="378"/>
    </row>
    <row r="22" spans="1:5" ht="15">
      <c r="A22" s="244"/>
      <c r="B22" s="244"/>
      <c r="C22" s="245"/>
      <c r="D22" s="379"/>
      <c r="E22" s="380"/>
    </row>
    <row r="23" spans="1:5" ht="15">
      <c r="A23" s="238"/>
      <c r="B23" s="242" t="s">
        <v>158</v>
      </c>
      <c r="C23" s="246"/>
      <c r="D23" s="296"/>
      <c r="E23" s="341"/>
    </row>
    <row r="24" spans="1:5" ht="15">
      <c r="A24" s="133"/>
      <c r="B24" s="133" t="s">
        <v>166</v>
      </c>
      <c r="C24" s="134" t="s">
        <v>128</v>
      </c>
      <c r="D24" s="296"/>
      <c r="E24" s="341"/>
    </row>
    <row r="25" spans="1:5" ht="15">
      <c r="A25" s="238"/>
      <c r="B25" s="238" t="s">
        <v>167</v>
      </c>
      <c r="C25" s="238"/>
      <c r="D25" s="296">
        <v>0.0576</v>
      </c>
      <c r="E25" s="341">
        <v>45</v>
      </c>
    </row>
    <row r="26" spans="1:5" ht="15">
      <c r="A26" s="238"/>
      <c r="B26" s="238" t="s">
        <v>94</v>
      </c>
      <c r="C26" s="238"/>
      <c r="D26" s="296">
        <v>0.0126</v>
      </c>
      <c r="E26" s="341">
        <v>10.8</v>
      </c>
    </row>
    <row r="27" spans="1:5" ht="15">
      <c r="A27" s="238"/>
      <c r="B27" s="238" t="s">
        <v>139</v>
      </c>
      <c r="C27" s="238"/>
      <c r="D27" s="296">
        <v>0.0002</v>
      </c>
      <c r="E27" s="341">
        <v>0.2</v>
      </c>
    </row>
    <row r="28" spans="1:5" ht="15">
      <c r="A28" s="238"/>
      <c r="B28" s="238" t="s">
        <v>29</v>
      </c>
      <c r="C28" s="238"/>
      <c r="D28" s="296">
        <v>0.00072</v>
      </c>
      <c r="E28" s="341">
        <v>0.7</v>
      </c>
    </row>
    <row r="29" spans="1:5" ht="15">
      <c r="A29" s="238"/>
      <c r="B29" s="238" t="s">
        <v>66</v>
      </c>
      <c r="C29" s="238"/>
      <c r="D29" s="296">
        <v>0.0048</v>
      </c>
      <c r="E29" s="341">
        <v>4.8</v>
      </c>
    </row>
    <row r="30" spans="1:5" ht="15">
      <c r="A30" s="238"/>
      <c r="B30" s="238" t="s">
        <v>17</v>
      </c>
      <c r="C30" s="238"/>
      <c r="D30" s="296">
        <v>0.0002</v>
      </c>
      <c r="E30" s="341">
        <v>0.2</v>
      </c>
    </row>
    <row r="31" spans="1:5" ht="15">
      <c r="A31" s="238"/>
      <c r="B31" s="238" t="s">
        <v>57</v>
      </c>
      <c r="C31" s="238"/>
      <c r="D31" s="296">
        <v>0.0068</v>
      </c>
      <c r="E31" s="341">
        <v>6.8</v>
      </c>
    </row>
    <row r="32" spans="1:5" ht="15">
      <c r="A32" s="133" t="s">
        <v>168</v>
      </c>
      <c r="B32" s="133" t="s">
        <v>230</v>
      </c>
      <c r="C32" s="134" t="s">
        <v>321</v>
      </c>
      <c r="D32" s="296"/>
      <c r="E32" s="341"/>
    </row>
    <row r="33" spans="1:5" ht="15">
      <c r="A33" s="238"/>
      <c r="B33" s="238" t="s">
        <v>96</v>
      </c>
      <c r="C33" s="238"/>
      <c r="D33" s="296">
        <v>0.08</v>
      </c>
      <c r="E33" s="341">
        <v>60</v>
      </c>
    </row>
    <row r="34" spans="1:5" ht="15">
      <c r="A34" s="238"/>
      <c r="B34" s="238" t="s">
        <v>171</v>
      </c>
      <c r="C34" s="238"/>
      <c r="D34" s="296">
        <v>0.004</v>
      </c>
      <c r="E34" s="341">
        <v>4</v>
      </c>
    </row>
    <row r="35" spans="1:5" ht="15">
      <c r="A35" s="238"/>
      <c r="B35" s="238" t="s">
        <v>28</v>
      </c>
      <c r="C35" s="238"/>
      <c r="D35" s="296">
        <v>0.0104</v>
      </c>
      <c r="E35" s="341">
        <v>8</v>
      </c>
    </row>
    <row r="36" spans="1:5" ht="15">
      <c r="A36" s="238"/>
      <c r="B36" s="238" t="s">
        <v>94</v>
      </c>
      <c r="C36" s="238"/>
      <c r="D36" s="296">
        <v>0.0048</v>
      </c>
      <c r="E36" s="341">
        <v>4</v>
      </c>
    </row>
    <row r="37" spans="1:5" ht="15">
      <c r="A37" s="238"/>
      <c r="B37" s="238" t="s">
        <v>172</v>
      </c>
      <c r="C37" s="238"/>
      <c r="D37" s="296">
        <v>0.0136</v>
      </c>
      <c r="E37" s="341">
        <v>12</v>
      </c>
    </row>
    <row r="38" spans="1:5" ht="15">
      <c r="A38" s="238"/>
      <c r="B38" s="238" t="s">
        <v>16</v>
      </c>
      <c r="C38" s="238"/>
      <c r="D38" s="296">
        <v>0.004</v>
      </c>
      <c r="E38" s="341">
        <v>4</v>
      </c>
    </row>
    <row r="39" spans="1:5" ht="15">
      <c r="A39" s="238"/>
      <c r="B39" s="238" t="s">
        <v>17</v>
      </c>
      <c r="C39" s="238"/>
      <c r="D39" s="296">
        <v>0.0003</v>
      </c>
      <c r="E39" s="341">
        <v>0.3</v>
      </c>
    </row>
    <row r="40" spans="1:5" ht="15">
      <c r="A40" s="238"/>
      <c r="B40" s="238" t="s">
        <v>56</v>
      </c>
      <c r="C40" s="246"/>
      <c r="D40" s="296">
        <v>0.01</v>
      </c>
      <c r="E40" s="296">
        <v>10</v>
      </c>
    </row>
    <row r="41" spans="1:5" ht="15">
      <c r="A41" s="238"/>
      <c r="B41" s="238"/>
      <c r="C41" s="246"/>
      <c r="D41" s="296"/>
      <c r="E41" s="296"/>
    </row>
    <row r="42" spans="1:5" ht="15">
      <c r="A42" s="133" t="s">
        <v>319</v>
      </c>
      <c r="B42" s="133" t="s">
        <v>320</v>
      </c>
      <c r="C42" s="240" t="s">
        <v>296</v>
      </c>
      <c r="D42" s="296"/>
      <c r="E42" s="296"/>
    </row>
    <row r="43" spans="1:5" ht="15">
      <c r="A43" s="238"/>
      <c r="B43" s="238" t="s">
        <v>18</v>
      </c>
      <c r="C43" s="246"/>
      <c r="D43" s="296">
        <v>0.0868</v>
      </c>
      <c r="E43" s="296">
        <v>79</v>
      </c>
    </row>
    <row r="44" spans="1:5" s="284" customFormat="1" ht="15">
      <c r="A44" s="292"/>
      <c r="B44" s="292" t="s">
        <v>44</v>
      </c>
      <c r="C44" s="295"/>
      <c r="D44" s="296">
        <v>0.003</v>
      </c>
      <c r="E44" s="296">
        <v>3</v>
      </c>
    </row>
    <row r="45" spans="1:5" ht="15">
      <c r="A45" s="238"/>
      <c r="B45" s="238" t="s">
        <v>22</v>
      </c>
      <c r="C45" s="246"/>
      <c r="D45" s="296">
        <v>0.0048</v>
      </c>
      <c r="E45" s="296">
        <v>4.8</v>
      </c>
    </row>
    <row r="46" spans="1:5" ht="15">
      <c r="A46" s="238"/>
      <c r="B46" s="238" t="s">
        <v>94</v>
      </c>
      <c r="C46" s="246"/>
      <c r="D46" s="296">
        <v>0.012</v>
      </c>
      <c r="E46" s="296">
        <v>10</v>
      </c>
    </row>
    <row r="47" spans="1:5" ht="15">
      <c r="A47" s="238"/>
      <c r="B47" s="238" t="s">
        <v>57</v>
      </c>
      <c r="C47" s="246"/>
      <c r="D47" s="296">
        <v>0.0032</v>
      </c>
      <c r="E47" s="296">
        <v>3.2</v>
      </c>
    </row>
    <row r="48" spans="1:5" ht="15">
      <c r="A48" s="238"/>
      <c r="B48" s="238" t="s">
        <v>17</v>
      </c>
      <c r="C48" s="246"/>
      <c r="D48" s="296">
        <v>0.0005</v>
      </c>
      <c r="E48" s="296">
        <v>0.5</v>
      </c>
    </row>
    <row r="49" spans="1:5" ht="15">
      <c r="A49" s="238"/>
      <c r="B49" s="238"/>
      <c r="C49" s="246"/>
      <c r="D49" s="296"/>
      <c r="E49" s="296"/>
    </row>
    <row r="50" spans="1:5" ht="15">
      <c r="A50" s="133" t="s">
        <v>118</v>
      </c>
      <c r="B50" s="133" t="s">
        <v>268</v>
      </c>
      <c r="C50" s="240" t="s">
        <v>119</v>
      </c>
      <c r="D50" s="296"/>
      <c r="E50" s="296"/>
    </row>
    <row r="51" spans="1:5" ht="15">
      <c r="A51" s="238"/>
      <c r="B51" s="238" t="s">
        <v>269</v>
      </c>
      <c r="C51" s="246"/>
      <c r="D51" s="296">
        <v>0.0375</v>
      </c>
      <c r="E51" s="296">
        <v>37.5</v>
      </c>
    </row>
    <row r="52" spans="1:5" ht="15">
      <c r="A52" s="238"/>
      <c r="B52" s="238" t="s">
        <v>55</v>
      </c>
      <c r="C52" s="246"/>
      <c r="D52" s="296">
        <v>0.00525</v>
      </c>
      <c r="E52" s="296">
        <v>5.25</v>
      </c>
    </row>
    <row r="53" spans="1:5" ht="15">
      <c r="A53" s="238"/>
      <c r="B53" s="238" t="s">
        <v>42</v>
      </c>
      <c r="C53" s="246"/>
      <c r="D53" s="296">
        <v>0.0004</v>
      </c>
      <c r="E53" s="296">
        <v>0.4</v>
      </c>
    </row>
    <row r="54" spans="1:5" ht="15">
      <c r="A54" s="238"/>
      <c r="B54" s="238"/>
      <c r="C54" s="246"/>
      <c r="D54" s="296"/>
      <c r="E54" s="296"/>
    </row>
    <row r="55" spans="1:5" ht="15">
      <c r="A55" s="133"/>
      <c r="B55" s="133" t="s">
        <v>289</v>
      </c>
      <c r="C55" s="240" t="s">
        <v>126</v>
      </c>
      <c r="D55" s="296">
        <v>0.2</v>
      </c>
      <c r="E55" s="296">
        <v>200</v>
      </c>
    </row>
    <row r="56" spans="1:5" ht="15">
      <c r="A56" s="238"/>
      <c r="B56" s="238"/>
      <c r="C56" s="246"/>
      <c r="D56" s="296"/>
      <c r="E56" s="296"/>
    </row>
    <row r="57" spans="1:5" ht="15">
      <c r="A57" s="238"/>
      <c r="B57" s="293" t="s">
        <v>188</v>
      </c>
      <c r="C57" s="297">
        <v>30</v>
      </c>
      <c r="D57" s="296">
        <v>0.03</v>
      </c>
      <c r="E57" s="296">
        <v>30</v>
      </c>
    </row>
    <row r="58" spans="1:5" ht="15">
      <c r="A58" s="238"/>
      <c r="B58" s="133" t="s">
        <v>109</v>
      </c>
      <c r="C58" s="240" t="s">
        <v>165</v>
      </c>
      <c r="D58" s="296">
        <v>0.04</v>
      </c>
      <c r="E58" s="296">
        <v>40</v>
      </c>
    </row>
    <row r="59" spans="1:5" ht="15">
      <c r="A59" s="238"/>
      <c r="B59" s="133" t="s">
        <v>110</v>
      </c>
      <c r="C59" s="240" t="s">
        <v>132</v>
      </c>
      <c r="D59" s="296">
        <v>0.03</v>
      </c>
      <c r="E59" s="296">
        <v>30</v>
      </c>
    </row>
    <row r="60" spans="1:5" ht="15">
      <c r="A60" s="238"/>
      <c r="B60" s="293"/>
      <c r="C60" s="297"/>
      <c r="D60" s="296"/>
      <c r="E60" s="296"/>
    </row>
    <row r="61" spans="1:5" ht="15">
      <c r="A61" s="229"/>
      <c r="B61" s="278" t="s">
        <v>232</v>
      </c>
      <c r="C61" s="230"/>
      <c r="D61" s="306"/>
      <c r="E61" s="306"/>
    </row>
    <row r="62" spans="1:5" ht="15">
      <c r="A62" s="229"/>
      <c r="B62" s="229"/>
      <c r="C62" s="230"/>
      <c r="D62" s="306"/>
      <c r="E62" s="306"/>
    </row>
    <row r="63" spans="1:17" ht="15">
      <c r="A63" s="302" t="s">
        <v>276</v>
      </c>
      <c r="B63" s="254" t="s">
        <v>236</v>
      </c>
      <c r="C63" s="276" t="s">
        <v>288</v>
      </c>
      <c r="D63" s="296"/>
      <c r="E63" s="296"/>
      <c r="J63" s="77" t="s">
        <v>368</v>
      </c>
      <c r="K63" s="77" t="s">
        <v>369</v>
      </c>
      <c r="L63" s="77" t="s">
        <v>370</v>
      </c>
      <c r="M63" s="77" t="s">
        <v>371</v>
      </c>
      <c r="N63" s="77" t="s">
        <v>372</v>
      </c>
      <c r="O63" s="77" t="s">
        <v>373</v>
      </c>
      <c r="P63" s="77" t="s">
        <v>374</v>
      </c>
      <c r="Q63" s="77" t="s">
        <v>375</v>
      </c>
    </row>
    <row r="64" spans="1:17" ht="15">
      <c r="A64" s="277"/>
      <c r="B64" s="270" t="s">
        <v>376</v>
      </c>
      <c r="C64" s="275"/>
      <c r="D64" s="296">
        <v>0.07432</v>
      </c>
      <c r="E64" s="296">
        <v>53</v>
      </c>
      <c r="F64" s="77">
        <v>11.8</v>
      </c>
      <c r="G64" s="77">
        <v>0.9</v>
      </c>
      <c r="H64" s="77">
        <v>0.21</v>
      </c>
      <c r="I64" s="310">
        <v>55.8</v>
      </c>
      <c r="J64" s="310">
        <v>0.03</v>
      </c>
      <c r="K64" s="310">
        <v>0.03</v>
      </c>
      <c r="L64" s="310">
        <v>2.86</v>
      </c>
      <c r="M64" s="310">
        <v>0.38</v>
      </c>
      <c r="N64" s="310">
        <v>3.73</v>
      </c>
      <c r="O64" s="310">
        <v>39.65</v>
      </c>
      <c r="P64" s="310">
        <v>78.85</v>
      </c>
      <c r="Q64" s="310">
        <v>0.65</v>
      </c>
    </row>
    <row r="65" spans="1:17" ht="15">
      <c r="A65" s="277"/>
      <c r="B65" s="270" t="s">
        <v>73</v>
      </c>
      <c r="C65" s="275"/>
      <c r="D65" s="296">
        <v>0.0076</v>
      </c>
      <c r="E65" s="296">
        <v>7.6</v>
      </c>
      <c r="F65" s="12">
        <f>F73/14.3*7.6</f>
        <v>0.573986013986014</v>
      </c>
      <c r="G65" s="12">
        <f aca="true" t="shared" si="0" ref="G65:Q65">G73/14.3*7.6</f>
        <v>0.0797202797202797</v>
      </c>
      <c r="H65" s="12">
        <f t="shared" si="0"/>
        <v>3.433286713286713</v>
      </c>
      <c r="I65" s="12">
        <f t="shared" si="0"/>
        <v>16.262937062937063</v>
      </c>
      <c r="J65" s="12">
        <f t="shared" si="0"/>
        <v>0.005314685314685315</v>
      </c>
      <c r="K65" s="12">
        <f t="shared" si="0"/>
        <v>0</v>
      </c>
      <c r="L65" s="12">
        <f t="shared" si="0"/>
        <v>0</v>
      </c>
      <c r="M65" s="12">
        <f t="shared" si="0"/>
        <v>0</v>
      </c>
      <c r="N65" s="12">
        <f t="shared" si="0"/>
        <v>1.3074125874125873</v>
      </c>
      <c r="O65" s="12">
        <f t="shared" si="0"/>
        <v>0.9034965034965033</v>
      </c>
      <c r="P65" s="12">
        <f t="shared" si="0"/>
        <v>4.331468531468531</v>
      </c>
      <c r="Q65" s="12">
        <f t="shared" si="0"/>
        <v>0.07440559440559441</v>
      </c>
    </row>
    <row r="66" spans="1:17" ht="15">
      <c r="A66" s="277"/>
      <c r="B66" s="270" t="s">
        <v>122</v>
      </c>
      <c r="C66" s="275"/>
      <c r="D66" s="296">
        <v>0.01032</v>
      </c>
      <c r="E66" s="296">
        <v>10.32</v>
      </c>
      <c r="F66" s="12">
        <f>F74/17.9*10.32</f>
        <v>0.3228603351955308</v>
      </c>
      <c r="G66" s="12">
        <f aca="true" t="shared" si="1" ref="G66:Q66">G74/17.9*10.32</f>
        <v>0.24214525139664805</v>
      </c>
      <c r="H66" s="12">
        <f t="shared" si="1"/>
        <v>0.4785251396648045</v>
      </c>
      <c r="I66" s="12">
        <f t="shared" si="1"/>
        <v>4.958212290502793</v>
      </c>
      <c r="J66" s="12">
        <f t="shared" si="1"/>
        <v>0</v>
      </c>
      <c r="K66" s="12">
        <f t="shared" si="1"/>
        <v>0.016143016759776536</v>
      </c>
      <c r="L66" s="12">
        <f t="shared" si="1"/>
        <v>1.3606256983240224</v>
      </c>
      <c r="M66" s="12">
        <f t="shared" si="1"/>
        <v>0.05592402234636872</v>
      </c>
      <c r="N66" s="12">
        <f t="shared" si="1"/>
        <v>11.202100558659218</v>
      </c>
      <c r="O66" s="12">
        <f t="shared" si="1"/>
        <v>1.27991061452514</v>
      </c>
      <c r="P66" s="12">
        <f t="shared" si="1"/>
        <v>8.013854748603354</v>
      </c>
      <c r="Q66" s="12">
        <f t="shared" si="1"/>
        <v>0.008071508379888268</v>
      </c>
    </row>
    <row r="67" spans="1:17" ht="15">
      <c r="A67" s="277"/>
      <c r="B67" s="270" t="s">
        <v>116</v>
      </c>
      <c r="C67" s="275"/>
      <c r="D67" s="296">
        <v>0.0066</v>
      </c>
      <c r="E67" s="296">
        <v>6.6</v>
      </c>
      <c r="F67" s="77">
        <v>0.9</v>
      </c>
      <c r="G67" s="77">
        <v>0.1</v>
      </c>
      <c r="H67" s="77">
        <v>5.1</v>
      </c>
      <c r="I67" s="77">
        <v>24.8</v>
      </c>
      <c r="J67" s="77">
        <v>0.01</v>
      </c>
      <c r="K67" s="77">
        <v>0.01</v>
      </c>
      <c r="L67" s="77">
        <v>0</v>
      </c>
      <c r="M67" s="77">
        <v>0</v>
      </c>
      <c r="N67" s="77">
        <v>2.3</v>
      </c>
      <c r="O67" s="77">
        <v>3.4</v>
      </c>
      <c r="P67" s="77">
        <v>9</v>
      </c>
      <c r="Q67" s="77">
        <v>0.24</v>
      </c>
    </row>
    <row r="68" spans="1:5" ht="15">
      <c r="A68" s="277"/>
      <c r="B68" s="270"/>
      <c r="C68" s="275"/>
      <c r="D68" s="296"/>
      <c r="E68" s="296">
        <f>SUM(E67*1.56)</f>
        <v>10.296</v>
      </c>
    </row>
    <row r="69" spans="1:17" ht="15">
      <c r="A69" s="277"/>
      <c r="B69" s="270" t="s">
        <v>99</v>
      </c>
      <c r="C69" s="275"/>
      <c r="D69" s="296">
        <v>0.006</v>
      </c>
      <c r="E69" s="296">
        <v>5</v>
      </c>
      <c r="F69" s="77">
        <v>0.0065</v>
      </c>
      <c r="G69" s="77">
        <v>0.001</v>
      </c>
      <c r="H69" s="77">
        <v>0.045</v>
      </c>
      <c r="I69" s="310">
        <v>0.22</v>
      </c>
      <c r="J69" s="310">
        <v>0.0002</v>
      </c>
      <c r="K69" s="310">
        <v>0</v>
      </c>
      <c r="L69" s="310">
        <v>0</v>
      </c>
      <c r="M69" s="310">
        <v>0.024</v>
      </c>
      <c r="N69" s="310">
        <v>0.16</v>
      </c>
      <c r="O69" s="310">
        <v>0.07</v>
      </c>
      <c r="P69" s="310">
        <v>0.3</v>
      </c>
      <c r="Q69" s="310">
        <v>0.004</v>
      </c>
    </row>
    <row r="70" spans="1:17" ht="15">
      <c r="A70" s="277"/>
      <c r="B70" s="270" t="s">
        <v>15</v>
      </c>
      <c r="C70" s="275"/>
      <c r="D70" s="296">
        <v>0.003</v>
      </c>
      <c r="E70" s="296">
        <v>3</v>
      </c>
      <c r="F70" s="12">
        <f>F75/2.1*3</f>
        <v>0</v>
      </c>
      <c r="G70" s="12">
        <f aca="true" t="shared" si="2" ref="G70:Q70">G75/2.1*3</f>
        <v>2.571428571428571</v>
      </c>
      <c r="H70" s="12">
        <f t="shared" si="2"/>
        <v>0</v>
      </c>
      <c r="I70" s="12">
        <f t="shared" si="2"/>
        <v>23.714285714285715</v>
      </c>
      <c r="J70" s="12">
        <f t="shared" si="2"/>
        <v>0</v>
      </c>
      <c r="K70" s="12">
        <f t="shared" si="2"/>
        <v>0</v>
      </c>
      <c r="L70" s="12">
        <f t="shared" si="2"/>
        <v>0</v>
      </c>
      <c r="M70" s="12">
        <f t="shared" si="2"/>
        <v>0</v>
      </c>
      <c r="N70" s="12">
        <f t="shared" si="2"/>
        <v>1.5</v>
      </c>
      <c r="O70" s="12">
        <f t="shared" si="2"/>
        <v>0</v>
      </c>
      <c r="P70" s="12">
        <f t="shared" si="2"/>
        <v>0.21428571428571427</v>
      </c>
      <c r="Q70" s="12">
        <f t="shared" si="2"/>
        <v>0.015714285714285715</v>
      </c>
    </row>
    <row r="71" spans="1:5" ht="15">
      <c r="A71" s="277"/>
      <c r="B71" s="270" t="s">
        <v>120</v>
      </c>
      <c r="C71" s="275"/>
      <c r="D71" s="296">
        <v>0.0004</v>
      </c>
      <c r="E71" s="296">
        <v>0.4</v>
      </c>
    </row>
    <row r="72" spans="1:17" ht="15">
      <c r="A72" s="229"/>
      <c r="B72" s="229"/>
      <c r="C72" s="230"/>
      <c r="D72" s="306"/>
      <c r="E72" s="306"/>
      <c r="F72" s="199">
        <f>SUM(F64:F71)</f>
        <v>13.603346349181546</v>
      </c>
      <c r="G72" s="199">
        <f aca="true" t="shared" si="3" ref="G72:Q72">SUM(G64:G71)</f>
        <v>3.8942941025454987</v>
      </c>
      <c r="H72" s="199">
        <f t="shared" si="3"/>
        <v>9.266811852951518</v>
      </c>
      <c r="I72" s="199">
        <f t="shared" si="3"/>
        <v>125.75543506772556</v>
      </c>
      <c r="J72" s="199">
        <f t="shared" si="3"/>
        <v>0.04551468531468531</v>
      </c>
      <c r="K72" s="199">
        <f t="shared" si="3"/>
        <v>0.05614301675977654</v>
      </c>
      <c r="L72" s="199">
        <f t="shared" si="3"/>
        <v>4.220625698324023</v>
      </c>
      <c r="M72" s="199">
        <f t="shared" si="3"/>
        <v>0.45992402234636875</v>
      </c>
      <c r="N72" s="199">
        <f t="shared" si="3"/>
        <v>20.19951314607181</v>
      </c>
      <c r="O72" s="199">
        <f t="shared" si="3"/>
        <v>45.303407118021646</v>
      </c>
      <c r="P72" s="199">
        <f t="shared" si="3"/>
        <v>100.70960899435758</v>
      </c>
      <c r="Q72" s="199">
        <f t="shared" si="3"/>
        <v>0.9921913884997684</v>
      </c>
    </row>
    <row r="73" spans="1:17" ht="15">
      <c r="A73" s="293" t="s">
        <v>176</v>
      </c>
      <c r="B73" s="293" t="s">
        <v>260</v>
      </c>
      <c r="C73" s="297" t="s">
        <v>128</v>
      </c>
      <c r="D73" s="296"/>
      <c r="E73" s="296"/>
      <c r="F73" s="77">
        <v>1.08</v>
      </c>
      <c r="G73" s="77">
        <v>0.15</v>
      </c>
      <c r="H73" s="77">
        <v>6.46</v>
      </c>
      <c r="I73" s="77">
        <v>30.6</v>
      </c>
      <c r="J73" s="77">
        <v>0.01</v>
      </c>
      <c r="K73" s="77">
        <v>0</v>
      </c>
      <c r="L73" s="77">
        <v>0</v>
      </c>
      <c r="M73" s="77">
        <v>0</v>
      </c>
      <c r="N73" s="77">
        <v>2.46</v>
      </c>
      <c r="O73" s="77">
        <v>1.7</v>
      </c>
      <c r="P73" s="77">
        <v>8.15</v>
      </c>
      <c r="Q73" s="77">
        <v>0.14</v>
      </c>
    </row>
    <row r="74" spans="1:17" ht="15">
      <c r="A74" s="292"/>
      <c r="B74" s="292" t="s">
        <v>94</v>
      </c>
      <c r="C74" s="295"/>
      <c r="D74" s="296">
        <v>0.0113</v>
      </c>
      <c r="E74" s="296">
        <v>9</v>
      </c>
      <c r="F74" s="77">
        <v>0.56</v>
      </c>
      <c r="G74" s="77">
        <v>0.42</v>
      </c>
      <c r="H74" s="77">
        <v>0.83</v>
      </c>
      <c r="I74" s="77">
        <v>8.6</v>
      </c>
      <c r="J74" s="77">
        <v>0</v>
      </c>
      <c r="K74" s="77">
        <v>0.028</v>
      </c>
      <c r="L74" s="77">
        <v>2.36</v>
      </c>
      <c r="M74" s="77">
        <v>0.097</v>
      </c>
      <c r="N74" s="77">
        <v>19.43</v>
      </c>
      <c r="O74" s="77">
        <v>2.22</v>
      </c>
      <c r="P74" s="77">
        <v>13.9</v>
      </c>
      <c r="Q74" s="77">
        <v>0.014</v>
      </c>
    </row>
    <row r="75" spans="1:17" ht="15">
      <c r="A75" s="292"/>
      <c r="B75" s="292" t="s">
        <v>177</v>
      </c>
      <c r="C75" s="295"/>
      <c r="D75" s="296">
        <v>0.012</v>
      </c>
      <c r="E75" s="296">
        <v>12</v>
      </c>
      <c r="F75" s="77">
        <v>0</v>
      </c>
      <c r="G75" s="77">
        <v>1.8</v>
      </c>
      <c r="H75" s="77">
        <v>0</v>
      </c>
      <c r="I75" s="77">
        <v>16.6</v>
      </c>
      <c r="J75" s="77">
        <v>0</v>
      </c>
      <c r="K75" s="77">
        <v>0</v>
      </c>
      <c r="L75" s="77">
        <v>0</v>
      </c>
      <c r="M75" s="77">
        <v>0</v>
      </c>
      <c r="N75" s="77">
        <v>1.05</v>
      </c>
      <c r="O75" s="77">
        <v>0</v>
      </c>
      <c r="P75" s="77">
        <v>0.15</v>
      </c>
      <c r="Q75" s="77">
        <v>0.011</v>
      </c>
    </row>
    <row r="76" spans="1:5" ht="15">
      <c r="A76" s="292"/>
      <c r="B76" s="292" t="s">
        <v>178</v>
      </c>
      <c r="C76" s="295"/>
      <c r="D76" s="296">
        <v>0.05</v>
      </c>
      <c r="E76" s="296">
        <v>30</v>
      </c>
    </row>
    <row r="77" spans="1:5" ht="15">
      <c r="A77" s="292"/>
      <c r="B77" s="292" t="s">
        <v>17</v>
      </c>
      <c r="C77" s="295"/>
      <c r="D77" s="296">
        <v>0.0003</v>
      </c>
      <c r="E77" s="296">
        <v>0.3</v>
      </c>
    </row>
    <row r="78" spans="1:5" ht="15">
      <c r="A78" s="292"/>
      <c r="B78" s="292" t="s">
        <v>15</v>
      </c>
      <c r="C78" s="295"/>
      <c r="D78" s="296">
        <v>0.004</v>
      </c>
      <c r="E78" s="296">
        <v>4</v>
      </c>
    </row>
    <row r="79" spans="1:5" ht="15">
      <c r="A79" s="229"/>
      <c r="B79" s="229"/>
      <c r="C79" s="230"/>
      <c r="D79" s="306"/>
      <c r="E79" s="306"/>
    </row>
    <row r="80" spans="1:5" ht="15">
      <c r="A80" s="292"/>
      <c r="B80" s="293" t="s">
        <v>233</v>
      </c>
      <c r="C80" s="297">
        <v>200</v>
      </c>
      <c r="D80" s="296"/>
      <c r="E80" s="296"/>
    </row>
    <row r="81" spans="1:5" ht="15">
      <c r="A81" s="292"/>
      <c r="B81" s="292" t="s">
        <v>234</v>
      </c>
      <c r="C81" s="241"/>
      <c r="D81" s="296">
        <v>0.2</v>
      </c>
      <c r="E81" s="296">
        <v>200</v>
      </c>
    </row>
    <row r="82" spans="1:5" ht="15">
      <c r="A82" s="292"/>
      <c r="B82" s="292"/>
      <c r="C82" s="241"/>
      <c r="D82" s="296"/>
      <c r="E82" s="296"/>
    </row>
    <row r="83" spans="1:5" ht="15">
      <c r="A83" s="292"/>
      <c r="B83" s="293" t="s">
        <v>32</v>
      </c>
      <c r="C83" s="297" t="s">
        <v>133</v>
      </c>
      <c r="D83" s="296">
        <v>0.02</v>
      </c>
      <c r="E83" s="296">
        <v>20</v>
      </c>
    </row>
    <row r="84" spans="1:5" ht="15">
      <c r="A84" s="229"/>
      <c r="B84" s="229"/>
      <c r="C84" s="230"/>
      <c r="D84" s="306"/>
      <c r="E84" s="306"/>
    </row>
    <row r="85" spans="1:5" ht="15">
      <c r="A85" s="229"/>
      <c r="B85" s="229"/>
      <c r="C85" s="230"/>
      <c r="D85" s="306"/>
      <c r="E85" s="306"/>
    </row>
  </sheetData>
  <sheetProtection/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I1" sqref="I1"/>
    </sheetView>
  </sheetViews>
  <sheetFormatPr defaultColWidth="9.140625" defaultRowHeight="15"/>
  <cols>
    <col min="1" max="1" width="10.00390625" style="77" customWidth="1"/>
    <col min="2" max="2" width="29.28125" style="77" customWidth="1"/>
    <col min="3" max="3" width="10.00390625" style="77" customWidth="1"/>
    <col min="4" max="5" width="17.00390625" style="77" customWidth="1"/>
    <col min="6" max="16384" width="9.140625" style="77" customWidth="1"/>
  </cols>
  <sheetData>
    <row r="1" spans="1:5" ht="50.25" customHeight="1" thickBot="1">
      <c r="A1" s="27" t="s">
        <v>0</v>
      </c>
      <c r="B1" s="26" t="s">
        <v>1</v>
      </c>
      <c r="C1" s="381" t="s">
        <v>2</v>
      </c>
      <c r="D1" s="26" t="s">
        <v>47</v>
      </c>
      <c r="E1" s="26" t="s">
        <v>48</v>
      </c>
    </row>
    <row r="2" spans="1:5" ht="15">
      <c r="A2" s="56"/>
      <c r="B2" s="72" t="s">
        <v>111</v>
      </c>
      <c r="C2" s="129"/>
      <c r="D2" s="345"/>
      <c r="E2" s="345"/>
    </row>
    <row r="3" spans="1:5" s="171" customFormat="1" ht="15">
      <c r="A3" s="56"/>
      <c r="B3" s="72" t="s">
        <v>117</v>
      </c>
      <c r="C3" s="129"/>
      <c r="D3" s="345"/>
      <c r="E3" s="345"/>
    </row>
    <row r="4" spans="1:5" s="171" customFormat="1" ht="15">
      <c r="A4" s="56"/>
      <c r="B4" s="208" t="s">
        <v>318</v>
      </c>
      <c r="C4" s="157" t="s">
        <v>128</v>
      </c>
      <c r="D4" s="345"/>
      <c r="E4" s="345"/>
    </row>
    <row r="5" spans="1:5" s="226" customFormat="1" ht="15">
      <c r="A5" s="232"/>
      <c r="B5" s="118" t="s">
        <v>324</v>
      </c>
      <c r="C5" s="129"/>
      <c r="D5" s="345">
        <v>0.062</v>
      </c>
      <c r="E5" s="345">
        <v>60</v>
      </c>
    </row>
    <row r="6" spans="1:5" s="226" customFormat="1" ht="15">
      <c r="A6" s="232"/>
      <c r="B6" s="118"/>
      <c r="C6" s="129"/>
      <c r="D6" s="345"/>
      <c r="E6" s="345"/>
    </row>
    <row r="7" spans="1:5" ht="15">
      <c r="A7" s="56" t="s">
        <v>112</v>
      </c>
      <c r="B7" s="105" t="s">
        <v>298</v>
      </c>
      <c r="C7" s="157" t="s">
        <v>51</v>
      </c>
      <c r="D7" s="166"/>
      <c r="E7" s="364"/>
    </row>
    <row r="8" spans="1:9" ht="15">
      <c r="A8" s="57"/>
      <c r="B8" s="103" t="s">
        <v>18</v>
      </c>
      <c r="C8" s="158"/>
      <c r="D8" s="299">
        <v>0.0417</v>
      </c>
      <c r="E8" s="303">
        <v>38</v>
      </c>
      <c r="G8" s="310"/>
      <c r="H8" s="310"/>
      <c r="I8" s="310"/>
    </row>
    <row r="9" spans="1:5" ht="15">
      <c r="A9" s="57"/>
      <c r="B9" s="103" t="s">
        <v>67</v>
      </c>
      <c r="C9" s="158"/>
      <c r="D9" s="299">
        <v>0.005</v>
      </c>
      <c r="E9" s="303">
        <v>5</v>
      </c>
    </row>
    <row r="10" spans="1:5" ht="15">
      <c r="A10" s="57"/>
      <c r="B10" s="103" t="s">
        <v>27</v>
      </c>
      <c r="C10" s="158"/>
      <c r="D10" s="299">
        <v>0.021</v>
      </c>
      <c r="E10" s="303">
        <v>18</v>
      </c>
    </row>
    <row r="11" spans="1:5" ht="15">
      <c r="A11" s="57"/>
      <c r="B11" s="103" t="s">
        <v>15</v>
      </c>
      <c r="C11" s="158"/>
      <c r="D11" s="167">
        <v>0.003</v>
      </c>
      <c r="E11" s="303">
        <v>3</v>
      </c>
    </row>
    <row r="12" spans="1:5" ht="15">
      <c r="A12" s="57"/>
      <c r="B12" s="103" t="s">
        <v>31</v>
      </c>
      <c r="C12" s="158"/>
      <c r="D12" s="167">
        <v>0.004</v>
      </c>
      <c r="E12" s="303">
        <v>4</v>
      </c>
    </row>
    <row r="13" spans="1:5" ht="15">
      <c r="A13" s="57"/>
      <c r="B13" s="103" t="s">
        <v>42</v>
      </c>
      <c r="C13" s="159"/>
      <c r="D13" s="167">
        <v>0.0003</v>
      </c>
      <c r="E13" s="303">
        <v>0.3</v>
      </c>
    </row>
    <row r="14" spans="1:9" s="171" customFormat="1" ht="15">
      <c r="A14" s="57"/>
      <c r="B14" s="103"/>
      <c r="C14" s="159"/>
      <c r="D14" s="167"/>
      <c r="E14" s="303"/>
      <c r="G14" s="284"/>
      <c r="H14" s="284"/>
      <c r="I14" s="284"/>
    </row>
    <row r="15" spans="1:6" ht="15">
      <c r="A15" s="57" t="s">
        <v>52</v>
      </c>
      <c r="B15" s="98" t="s">
        <v>53</v>
      </c>
      <c r="C15" s="158"/>
      <c r="D15" s="167"/>
      <c r="E15" s="303"/>
      <c r="F15" s="12"/>
    </row>
    <row r="16" spans="1:5" ht="15">
      <c r="A16" s="57"/>
      <c r="B16" s="98" t="s">
        <v>22</v>
      </c>
      <c r="C16" s="160"/>
      <c r="D16" s="299">
        <v>0.0018</v>
      </c>
      <c r="E16" s="303">
        <v>1.8</v>
      </c>
    </row>
    <row r="17" spans="1:5" ht="15">
      <c r="A17" s="57"/>
      <c r="B17" s="98" t="s">
        <v>31</v>
      </c>
      <c r="C17" s="160"/>
      <c r="D17" s="299">
        <v>0.00135</v>
      </c>
      <c r="E17" s="303">
        <v>1.35</v>
      </c>
    </row>
    <row r="18" spans="1:5" ht="15">
      <c r="A18" s="57"/>
      <c r="B18" s="98" t="s">
        <v>26</v>
      </c>
      <c r="C18" s="160"/>
      <c r="D18" s="299">
        <v>0.00225</v>
      </c>
      <c r="E18" s="303">
        <v>1.8</v>
      </c>
    </row>
    <row r="19" spans="1:5" ht="15">
      <c r="A19" s="57"/>
      <c r="B19" s="98" t="s">
        <v>33</v>
      </c>
      <c r="C19" s="160"/>
      <c r="D19" s="299">
        <v>0.0036</v>
      </c>
      <c r="E19" s="303">
        <v>3.6</v>
      </c>
    </row>
    <row r="20" spans="1:5" ht="15">
      <c r="A20" s="57"/>
      <c r="B20" s="98" t="s">
        <v>29</v>
      </c>
      <c r="C20" s="160"/>
      <c r="D20" s="299">
        <v>0.0003</v>
      </c>
      <c r="E20" s="303">
        <v>0.3</v>
      </c>
    </row>
    <row r="21" spans="1:5" ht="15">
      <c r="A21" s="57"/>
      <c r="B21" s="98" t="s">
        <v>27</v>
      </c>
      <c r="C21" s="160"/>
      <c r="D21" s="299">
        <v>0.0011</v>
      </c>
      <c r="E21" s="303">
        <v>0.9</v>
      </c>
    </row>
    <row r="22" spans="1:5" ht="15">
      <c r="A22" s="57"/>
      <c r="B22" s="98"/>
      <c r="C22" s="160"/>
      <c r="D22" s="299"/>
      <c r="E22" s="303"/>
    </row>
    <row r="23" spans="1:5" ht="15">
      <c r="A23" s="57" t="s">
        <v>54</v>
      </c>
      <c r="B23" s="119" t="s">
        <v>141</v>
      </c>
      <c r="C23" s="160">
        <v>150</v>
      </c>
      <c r="D23" s="299"/>
      <c r="E23" s="303"/>
    </row>
    <row r="24" spans="1:5" ht="15">
      <c r="A24" s="57"/>
      <c r="B24" s="98" t="s">
        <v>102</v>
      </c>
      <c r="C24" s="160"/>
      <c r="D24" s="299">
        <v>0.1708</v>
      </c>
      <c r="E24" s="303">
        <v>128.28</v>
      </c>
    </row>
    <row r="25" spans="1:5" ht="15">
      <c r="A25" s="57"/>
      <c r="B25" s="97" t="s">
        <v>60</v>
      </c>
      <c r="C25" s="160"/>
      <c r="D25" s="141">
        <v>0.024</v>
      </c>
      <c r="E25" s="303">
        <v>24</v>
      </c>
    </row>
    <row r="26" spans="1:5" ht="15">
      <c r="A26" s="57"/>
      <c r="B26" s="97" t="s">
        <v>22</v>
      </c>
      <c r="C26" s="160"/>
      <c r="D26" s="299">
        <v>0.0053</v>
      </c>
      <c r="E26" s="303">
        <v>5.3</v>
      </c>
    </row>
    <row r="27" spans="1:5" s="284" customFormat="1" ht="15">
      <c r="A27" s="57"/>
      <c r="B27" s="97" t="s">
        <v>106</v>
      </c>
      <c r="C27" s="160"/>
      <c r="D27" s="299">
        <v>0.0004</v>
      </c>
      <c r="E27" s="303">
        <v>0.4</v>
      </c>
    </row>
    <row r="28" spans="1:5" s="284" customFormat="1" ht="15">
      <c r="A28" s="57"/>
      <c r="B28" s="97"/>
      <c r="C28" s="160"/>
      <c r="D28" s="299"/>
      <c r="E28" s="303"/>
    </row>
    <row r="29" spans="1:5" ht="15">
      <c r="A29" s="69"/>
      <c r="B29" s="85" t="s">
        <v>187</v>
      </c>
      <c r="C29" s="162" t="s">
        <v>126</v>
      </c>
      <c r="D29" s="365">
        <v>0.2</v>
      </c>
      <c r="E29" s="366">
        <v>200</v>
      </c>
    </row>
    <row r="30" spans="1:5" ht="15">
      <c r="A30" s="66"/>
      <c r="B30" s="67"/>
      <c r="C30" s="163"/>
      <c r="D30" s="141"/>
      <c r="E30" s="303"/>
    </row>
    <row r="31" spans="1:5" ht="15">
      <c r="A31" s="33" t="s">
        <v>3</v>
      </c>
      <c r="B31" s="87" t="s">
        <v>109</v>
      </c>
      <c r="C31" s="164" t="s">
        <v>133</v>
      </c>
      <c r="D31" s="142">
        <v>0.02</v>
      </c>
      <c r="E31" s="374">
        <v>20</v>
      </c>
    </row>
    <row r="32" spans="1:5" ht="15.75" thickBot="1">
      <c r="A32" s="209"/>
      <c r="B32" s="210" t="s">
        <v>110</v>
      </c>
      <c r="C32" s="382" t="s">
        <v>133</v>
      </c>
      <c r="D32" s="218">
        <v>0.02</v>
      </c>
      <c r="E32" s="384">
        <v>20</v>
      </c>
    </row>
    <row r="33" spans="1:5" ht="15">
      <c r="A33" s="244"/>
      <c r="B33" s="244"/>
      <c r="C33" s="327"/>
      <c r="D33" s="379"/>
      <c r="E33" s="379"/>
    </row>
    <row r="34" spans="1:5" ht="15">
      <c r="A34" s="238"/>
      <c r="B34" s="242" t="s">
        <v>158</v>
      </c>
      <c r="C34" s="243"/>
      <c r="D34" s="296"/>
      <c r="E34" s="296"/>
    </row>
    <row r="35" spans="1:5" ht="15">
      <c r="A35" s="133">
        <v>41487</v>
      </c>
      <c r="B35" s="133" t="s">
        <v>205</v>
      </c>
      <c r="C35" s="383" t="s">
        <v>128</v>
      </c>
      <c r="D35" s="296"/>
      <c r="E35" s="296"/>
    </row>
    <row r="36" spans="1:5" ht="15">
      <c r="A36" s="238"/>
      <c r="B36" s="238" t="s">
        <v>28</v>
      </c>
      <c r="C36" s="243"/>
      <c r="D36" s="296">
        <v>0.0564</v>
      </c>
      <c r="E36" s="296">
        <v>45</v>
      </c>
    </row>
    <row r="37" spans="1:5" ht="15">
      <c r="A37" s="238"/>
      <c r="B37" s="238" t="s">
        <v>206</v>
      </c>
      <c r="C37" s="243"/>
      <c r="D37" s="296">
        <v>0.015</v>
      </c>
      <c r="E37" s="296">
        <v>15</v>
      </c>
    </row>
    <row r="38" spans="1:5" ht="15">
      <c r="A38" s="238"/>
      <c r="B38" s="238"/>
      <c r="C38" s="243"/>
      <c r="D38" s="296"/>
      <c r="E38" s="296"/>
    </row>
    <row r="39" spans="1:5" ht="15">
      <c r="A39" s="238"/>
      <c r="B39" s="238"/>
      <c r="C39" s="243"/>
      <c r="D39" s="296"/>
      <c r="E39" s="296"/>
    </row>
    <row r="40" spans="1:5" ht="15">
      <c r="A40" s="238"/>
      <c r="B40" s="133" t="s">
        <v>207</v>
      </c>
      <c r="C40" s="383" t="s">
        <v>208</v>
      </c>
      <c r="D40" s="296"/>
      <c r="E40" s="296"/>
    </row>
    <row r="41" spans="1:5" ht="15">
      <c r="A41" s="238"/>
      <c r="B41" s="238" t="s">
        <v>171</v>
      </c>
      <c r="C41" s="243"/>
      <c r="D41" s="296">
        <v>0.012</v>
      </c>
      <c r="E41" s="296">
        <v>12</v>
      </c>
    </row>
    <row r="42" spans="1:5" ht="15">
      <c r="A42" s="238"/>
      <c r="B42" s="238" t="s">
        <v>28</v>
      </c>
      <c r="C42" s="243"/>
      <c r="D42" s="296">
        <v>0.01</v>
      </c>
      <c r="E42" s="296">
        <v>8</v>
      </c>
    </row>
    <row r="43" spans="1:5" ht="15">
      <c r="A43" s="238"/>
      <c r="B43" s="238" t="s">
        <v>94</v>
      </c>
      <c r="C43" s="243"/>
      <c r="D43" s="296">
        <v>0.0096</v>
      </c>
      <c r="E43" s="296">
        <v>8</v>
      </c>
    </row>
    <row r="44" spans="1:5" ht="15">
      <c r="A44" s="238"/>
      <c r="B44" s="238" t="s">
        <v>57</v>
      </c>
      <c r="C44" s="243"/>
      <c r="D44" s="296">
        <v>0.0032</v>
      </c>
      <c r="E44" s="296">
        <v>3.2</v>
      </c>
    </row>
    <row r="45" spans="1:5" ht="15">
      <c r="A45" s="238"/>
      <c r="B45" s="238" t="s">
        <v>16</v>
      </c>
      <c r="C45" s="243"/>
      <c r="D45" s="296">
        <v>0.002</v>
      </c>
      <c r="E45" s="296">
        <v>2</v>
      </c>
    </row>
    <row r="46" spans="1:5" ht="15">
      <c r="A46" s="238"/>
      <c r="B46" s="238" t="s">
        <v>209</v>
      </c>
      <c r="C46" s="243"/>
      <c r="D46" s="296"/>
      <c r="E46" s="296"/>
    </row>
    <row r="47" spans="1:5" ht="15">
      <c r="A47" s="238"/>
      <c r="B47" s="238" t="s">
        <v>210</v>
      </c>
      <c r="C47" s="243"/>
      <c r="D47" s="296">
        <v>0.0313</v>
      </c>
      <c r="E47" s="296">
        <v>28.5</v>
      </c>
    </row>
    <row r="48" spans="1:5" ht="15">
      <c r="A48" s="238"/>
      <c r="B48" s="238" t="s">
        <v>94</v>
      </c>
      <c r="C48" s="243"/>
      <c r="D48" s="296">
        <v>0.003</v>
      </c>
      <c r="E48" s="296">
        <v>2.5</v>
      </c>
    </row>
    <row r="49" spans="1:5" ht="15">
      <c r="A49" s="238"/>
      <c r="B49" s="238" t="s">
        <v>177</v>
      </c>
      <c r="C49" s="243"/>
      <c r="D49" s="296">
        <v>0.002</v>
      </c>
      <c r="E49" s="296">
        <v>2</v>
      </c>
    </row>
    <row r="50" spans="1:5" ht="15">
      <c r="A50" s="238"/>
      <c r="B50" s="238" t="s">
        <v>17</v>
      </c>
      <c r="C50" s="243"/>
      <c r="D50" s="296">
        <v>0.0003</v>
      </c>
      <c r="E50" s="296">
        <v>0.3</v>
      </c>
    </row>
    <row r="51" spans="1:5" ht="15">
      <c r="A51" s="238"/>
      <c r="B51" s="238"/>
      <c r="C51" s="243"/>
      <c r="D51" s="296"/>
      <c r="E51" s="296"/>
    </row>
    <row r="52" spans="1:5" ht="15">
      <c r="A52" s="238"/>
      <c r="B52" s="133" t="s">
        <v>211</v>
      </c>
      <c r="C52" s="383" t="s">
        <v>267</v>
      </c>
      <c r="D52" s="296"/>
      <c r="E52" s="296"/>
    </row>
    <row r="53" spans="1:5" ht="15">
      <c r="A53" s="238"/>
      <c r="B53" s="238" t="s">
        <v>35</v>
      </c>
      <c r="C53" s="243"/>
      <c r="D53" s="296">
        <v>0.1515</v>
      </c>
      <c r="E53" s="296">
        <v>150</v>
      </c>
    </row>
    <row r="54" spans="1:5" ht="15">
      <c r="A54" s="238"/>
      <c r="B54" s="238" t="s">
        <v>44</v>
      </c>
      <c r="C54" s="243"/>
      <c r="D54" s="296">
        <v>0.017</v>
      </c>
      <c r="E54" s="296">
        <v>17</v>
      </c>
    </row>
    <row r="55" spans="1:5" ht="15">
      <c r="A55" s="238"/>
      <c r="B55" s="238" t="s">
        <v>124</v>
      </c>
      <c r="C55" s="243"/>
      <c r="D55" s="296">
        <v>0.004</v>
      </c>
      <c r="E55" s="296">
        <v>4</v>
      </c>
    </row>
    <row r="56" spans="1:5" ht="15">
      <c r="A56" s="238"/>
      <c r="B56" s="238" t="s">
        <v>15</v>
      </c>
      <c r="C56" s="243"/>
      <c r="D56" s="296">
        <v>0.003</v>
      </c>
      <c r="E56" s="296">
        <v>3</v>
      </c>
    </row>
    <row r="57" spans="1:5" ht="15">
      <c r="A57" s="238"/>
      <c r="B57" s="238" t="s">
        <v>212</v>
      </c>
      <c r="C57" s="243"/>
      <c r="D57" s="296">
        <v>0.04</v>
      </c>
      <c r="E57" s="296">
        <v>40</v>
      </c>
    </row>
    <row r="58" spans="1:5" ht="15">
      <c r="A58" s="238"/>
      <c r="B58" s="238" t="s">
        <v>29</v>
      </c>
      <c r="C58" s="243"/>
      <c r="D58" s="296">
        <v>0.015</v>
      </c>
      <c r="E58" s="296">
        <v>15</v>
      </c>
    </row>
    <row r="59" spans="1:5" ht="15">
      <c r="A59" s="238"/>
      <c r="B59" s="238" t="s">
        <v>20</v>
      </c>
      <c r="C59" s="243"/>
      <c r="D59" s="296">
        <v>0.12</v>
      </c>
      <c r="E59" s="296">
        <v>120</v>
      </c>
    </row>
    <row r="60" spans="1:5" ht="15">
      <c r="A60" s="238"/>
      <c r="B60" s="238"/>
      <c r="C60" s="243"/>
      <c r="D60" s="296"/>
      <c r="E60" s="296"/>
    </row>
    <row r="61" spans="1:5" ht="15">
      <c r="A61" s="238"/>
      <c r="B61" s="133" t="s">
        <v>149</v>
      </c>
      <c r="C61" s="383" t="s">
        <v>126</v>
      </c>
      <c r="D61" s="296"/>
      <c r="E61" s="296"/>
    </row>
    <row r="62" spans="1:5" s="284" customFormat="1" ht="15">
      <c r="A62" s="292"/>
      <c r="B62" s="292" t="s">
        <v>107</v>
      </c>
      <c r="C62" s="383"/>
      <c r="D62" s="296">
        <v>0.015</v>
      </c>
      <c r="E62" s="296">
        <v>15</v>
      </c>
    </row>
    <row r="63" spans="1:5" ht="15">
      <c r="A63" s="238"/>
      <c r="B63" s="292" t="s">
        <v>105</v>
      </c>
      <c r="C63" s="383"/>
      <c r="D63" s="296">
        <v>0.01</v>
      </c>
      <c r="E63" s="296">
        <v>10</v>
      </c>
    </row>
    <row r="64" spans="1:5" ht="15">
      <c r="A64" s="238"/>
      <c r="B64" s="292" t="s">
        <v>108</v>
      </c>
      <c r="C64" s="383"/>
      <c r="D64" s="296">
        <v>0.0002</v>
      </c>
      <c r="E64" s="296">
        <v>0.2</v>
      </c>
    </row>
    <row r="65" spans="1:5" ht="15">
      <c r="A65" s="238"/>
      <c r="B65" s="133" t="s">
        <v>43</v>
      </c>
      <c r="C65" s="383" t="s">
        <v>165</v>
      </c>
      <c r="D65" s="296">
        <v>0.04</v>
      </c>
      <c r="E65" s="296">
        <v>40</v>
      </c>
    </row>
    <row r="66" spans="1:5" ht="15">
      <c r="A66" s="238"/>
      <c r="B66" s="133" t="s">
        <v>45</v>
      </c>
      <c r="C66" s="383">
        <v>30</v>
      </c>
      <c r="D66" s="296">
        <v>0.03</v>
      </c>
      <c r="E66" s="296">
        <v>30</v>
      </c>
    </row>
    <row r="67" spans="1:5" ht="15">
      <c r="A67" s="238"/>
      <c r="B67" s="238"/>
      <c r="C67" s="243"/>
      <c r="D67" s="296"/>
      <c r="E67" s="296"/>
    </row>
    <row r="68" spans="1:5" ht="15">
      <c r="A68" s="229"/>
      <c r="B68" s="307" t="s">
        <v>232</v>
      </c>
      <c r="C68" s="155"/>
      <c r="D68" s="306"/>
      <c r="E68" s="306"/>
    </row>
    <row r="69" spans="1:5" ht="15">
      <c r="A69" s="293" t="s">
        <v>246</v>
      </c>
      <c r="B69" s="293" t="s">
        <v>247</v>
      </c>
      <c r="C69" s="383">
        <v>100</v>
      </c>
      <c r="D69" s="306"/>
      <c r="E69" s="306"/>
    </row>
    <row r="70" spans="1:5" ht="15">
      <c r="A70" s="229"/>
      <c r="B70" s="292" t="s">
        <v>18</v>
      </c>
      <c r="C70" s="155"/>
      <c r="D70" s="306">
        <v>0.04395</v>
      </c>
      <c r="E70" s="306">
        <v>40</v>
      </c>
    </row>
    <row r="71" spans="1:5" ht="15">
      <c r="A71" s="229"/>
      <c r="B71" s="292" t="s">
        <v>67</v>
      </c>
      <c r="C71" s="155"/>
      <c r="D71" s="306">
        <v>0.005</v>
      </c>
      <c r="E71" s="306">
        <v>5</v>
      </c>
    </row>
    <row r="72" spans="1:5" ht="15">
      <c r="A72" s="290"/>
      <c r="B72" s="292" t="s">
        <v>94</v>
      </c>
      <c r="C72" s="155"/>
      <c r="D72" s="306">
        <v>0.0072</v>
      </c>
      <c r="E72" s="306">
        <v>6</v>
      </c>
    </row>
    <row r="73" spans="1:5" ht="15">
      <c r="A73" s="290"/>
      <c r="B73" s="292" t="s">
        <v>16</v>
      </c>
      <c r="C73" s="155"/>
      <c r="D73" s="306">
        <v>0.003</v>
      </c>
      <c r="E73" s="306">
        <v>3</v>
      </c>
    </row>
    <row r="74" spans="1:5" ht="15">
      <c r="A74" s="290"/>
      <c r="B74" s="292" t="s">
        <v>248</v>
      </c>
      <c r="C74" s="155"/>
      <c r="D74" s="306">
        <v>0.075</v>
      </c>
      <c r="E74" s="306">
        <v>60</v>
      </c>
    </row>
    <row r="75" spans="1:5" ht="15">
      <c r="A75" s="290"/>
      <c r="B75" s="290" t="s">
        <v>17</v>
      </c>
      <c r="C75" s="155"/>
      <c r="D75" s="306">
        <v>0.0004</v>
      </c>
      <c r="E75" s="306">
        <v>0.4</v>
      </c>
    </row>
    <row r="76" spans="1:5" ht="15">
      <c r="A76" s="290"/>
      <c r="B76" s="293" t="s">
        <v>350</v>
      </c>
      <c r="C76" s="383" t="s">
        <v>126</v>
      </c>
      <c r="D76" s="296"/>
      <c r="E76" s="296"/>
    </row>
    <row r="77" spans="1:5" ht="15">
      <c r="A77" s="290"/>
      <c r="B77" s="292" t="s">
        <v>50</v>
      </c>
      <c r="C77" s="243"/>
      <c r="D77" s="296">
        <v>0.001</v>
      </c>
      <c r="E77" s="296">
        <v>1</v>
      </c>
    </row>
    <row r="78" spans="1:5" ht="15">
      <c r="A78" s="290"/>
      <c r="B78" s="292" t="s">
        <v>104</v>
      </c>
      <c r="C78" s="243"/>
      <c r="D78" s="296">
        <v>0.165</v>
      </c>
      <c r="E78" s="296">
        <v>165</v>
      </c>
    </row>
    <row r="79" spans="1:5" ht="15">
      <c r="A79" s="290"/>
      <c r="B79" s="292" t="s">
        <v>29</v>
      </c>
      <c r="C79" s="243"/>
      <c r="D79" s="296">
        <v>0.007</v>
      </c>
      <c r="E79" s="296">
        <v>7</v>
      </c>
    </row>
    <row r="80" spans="1:5" ht="15">
      <c r="A80" s="290"/>
      <c r="B80" s="290"/>
      <c r="C80" s="155"/>
      <c r="D80" s="306"/>
      <c r="E80" s="306"/>
    </row>
    <row r="81" spans="1:5" ht="15">
      <c r="A81" s="290"/>
      <c r="B81" s="293" t="s">
        <v>349</v>
      </c>
      <c r="C81" s="269" t="s">
        <v>133</v>
      </c>
      <c r="D81" s="306">
        <v>0.02</v>
      </c>
      <c r="E81" s="306">
        <v>20</v>
      </c>
    </row>
    <row r="82" spans="1:5" ht="15">
      <c r="A82" s="290"/>
      <c r="B82" s="290"/>
      <c r="C82" s="155"/>
      <c r="D82" s="306"/>
      <c r="E82" s="306"/>
    </row>
    <row r="83" spans="1:5" ht="15">
      <c r="A83" s="290"/>
      <c r="B83" s="290"/>
      <c r="C83" s="155"/>
      <c r="D83" s="306"/>
      <c r="E83" s="306"/>
    </row>
    <row r="84" spans="1:5" ht="15">
      <c r="A84" s="290"/>
      <c r="B84" s="290"/>
      <c r="C84" s="155"/>
      <c r="D84" s="306"/>
      <c r="E84" s="306"/>
    </row>
  </sheetData>
  <sheetProtection/>
  <printOptions/>
  <pageMargins left="0.7" right="0.7" top="0.75" bottom="0.75" header="0.3" footer="0.3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I70" sqref="I70"/>
    </sheetView>
  </sheetViews>
  <sheetFormatPr defaultColWidth="9.140625" defaultRowHeight="15"/>
  <cols>
    <col min="1" max="1" width="10.00390625" style="77" customWidth="1"/>
    <col min="2" max="2" width="24.28125" style="77" customWidth="1"/>
    <col min="3" max="3" width="10.00390625" style="77" customWidth="1"/>
    <col min="4" max="4" width="17.7109375" style="77" customWidth="1"/>
    <col min="5" max="5" width="20.28125" style="77" customWidth="1"/>
    <col min="6" max="16384" width="9.140625" style="77" customWidth="1"/>
  </cols>
  <sheetData>
    <row r="1" spans="1:5" ht="60.75" thickBot="1">
      <c r="A1" s="23" t="s">
        <v>0</v>
      </c>
      <c r="B1" s="22" t="s">
        <v>1</v>
      </c>
      <c r="C1" s="8" t="s">
        <v>2</v>
      </c>
      <c r="D1" s="385" t="s">
        <v>11</v>
      </c>
      <c r="E1" s="26" t="s">
        <v>47</v>
      </c>
    </row>
    <row r="2" spans="1:5" ht="20.25" customHeight="1">
      <c r="A2" s="46"/>
      <c r="B2" s="49" t="s">
        <v>7</v>
      </c>
      <c r="C2" s="50"/>
      <c r="D2" s="386"/>
      <c r="E2" s="50"/>
    </row>
    <row r="3" spans="1:5" s="171" customFormat="1" ht="14.25" customHeight="1">
      <c r="A3" s="221"/>
      <c r="B3" s="192" t="s">
        <v>117</v>
      </c>
      <c r="C3" s="303"/>
      <c r="D3" s="309"/>
      <c r="E3" s="303"/>
    </row>
    <row r="4" spans="1:5" s="171" customFormat="1" ht="15" customHeight="1">
      <c r="A4" s="308" t="s">
        <v>310</v>
      </c>
      <c r="B4" s="235" t="s">
        <v>351</v>
      </c>
      <c r="C4" s="285">
        <v>60</v>
      </c>
      <c r="D4" s="304"/>
      <c r="E4" s="287"/>
    </row>
    <row r="5" spans="1:5" s="226" customFormat="1" ht="15" customHeight="1">
      <c r="A5" s="233"/>
      <c r="B5" s="38" t="s">
        <v>167</v>
      </c>
      <c r="C5" s="234"/>
      <c r="D5" s="303">
        <v>0.0632</v>
      </c>
      <c r="E5" s="303">
        <v>50.52</v>
      </c>
    </row>
    <row r="6" spans="1:5" s="226" customFormat="1" ht="15" customHeight="1">
      <c r="A6" s="233"/>
      <c r="B6" s="38" t="s">
        <v>66</v>
      </c>
      <c r="C6" s="234"/>
      <c r="D6" s="303">
        <v>0.006</v>
      </c>
      <c r="E6" s="303">
        <v>6</v>
      </c>
    </row>
    <row r="7" spans="1:5" s="226" customFormat="1" ht="15" customHeight="1">
      <c r="A7" s="233"/>
      <c r="B7" s="38" t="s">
        <v>17</v>
      </c>
      <c r="C7" s="234"/>
      <c r="D7" s="303">
        <v>0.0002</v>
      </c>
      <c r="E7" s="303">
        <v>0.2</v>
      </c>
    </row>
    <row r="8" spans="1:5" s="284" customFormat="1" ht="15" customHeight="1">
      <c r="A8" s="233"/>
      <c r="B8" s="38" t="s">
        <v>156</v>
      </c>
      <c r="C8" s="234"/>
      <c r="D8" s="303">
        <v>0.006</v>
      </c>
      <c r="E8" s="303">
        <v>6</v>
      </c>
    </row>
    <row r="9" spans="1:5" s="284" customFormat="1" ht="15" customHeight="1">
      <c r="A9" s="233"/>
      <c r="B9" s="38"/>
      <c r="C9" s="234"/>
      <c r="D9" s="303"/>
      <c r="E9" s="303"/>
    </row>
    <row r="10" spans="1:5" ht="25.5">
      <c r="A10" s="51" t="s">
        <v>297</v>
      </c>
      <c r="B10" s="191" t="s">
        <v>352</v>
      </c>
      <c r="C10" s="286" t="s">
        <v>299</v>
      </c>
      <c r="D10" s="299"/>
      <c r="E10" s="303"/>
    </row>
    <row r="11" spans="1:8" ht="15">
      <c r="A11" s="51"/>
      <c r="B11" s="65" t="s">
        <v>84</v>
      </c>
      <c r="C11" s="110"/>
      <c r="D11" s="299">
        <v>0.1076</v>
      </c>
      <c r="E11" s="303">
        <v>73.2</v>
      </c>
      <c r="G11" s="310"/>
      <c r="H11" s="310"/>
    </row>
    <row r="12" spans="1:5" ht="15">
      <c r="A12" s="57"/>
      <c r="B12" s="104" t="s">
        <v>28</v>
      </c>
      <c r="C12" s="110"/>
      <c r="D12" s="299">
        <v>0.026</v>
      </c>
      <c r="E12" s="303">
        <v>20</v>
      </c>
    </row>
    <row r="13" spans="1:5" ht="15">
      <c r="A13" s="57"/>
      <c r="B13" s="118" t="s">
        <v>94</v>
      </c>
      <c r="C13" s="110"/>
      <c r="D13" s="299">
        <v>0.013</v>
      </c>
      <c r="E13" s="303">
        <v>10</v>
      </c>
    </row>
    <row r="14" spans="1:5" s="171" customFormat="1" ht="15">
      <c r="A14" s="1"/>
      <c r="B14" s="118" t="s">
        <v>57</v>
      </c>
      <c r="C14" s="29"/>
      <c r="D14" s="299">
        <v>0.004</v>
      </c>
      <c r="E14" s="303">
        <v>4</v>
      </c>
    </row>
    <row r="15" spans="1:5" s="284" customFormat="1" ht="15">
      <c r="A15" s="1"/>
      <c r="B15" s="118" t="s">
        <v>15</v>
      </c>
      <c r="C15" s="29"/>
      <c r="D15" s="299">
        <v>0.005</v>
      </c>
      <c r="E15" s="303">
        <v>5</v>
      </c>
    </row>
    <row r="16" spans="1:5" s="284" customFormat="1" ht="15">
      <c r="A16" s="1"/>
      <c r="B16" s="118" t="s">
        <v>139</v>
      </c>
      <c r="C16" s="29"/>
      <c r="D16" s="299">
        <v>0.00015</v>
      </c>
      <c r="E16" s="303">
        <v>0.15</v>
      </c>
    </row>
    <row r="17" spans="1:5" s="284" customFormat="1" ht="15">
      <c r="A17" s="1"/>
      <c r="B17" s="118" t="s">
        <v>17</v>
      </c>
      <c r="C17" s="29"/>
      <c r="D17" s="299">
        <v>0.0003</v>
      </c>
      <c r="E17" s="303">
        <v>0.3</v>
      </c>
    </row>
    <row r="18" spans="1:5" s="171" customFormat="1" ht="15">
      <c r="A18" s="57" t="s">
        <v>271</v>
      </c>
      <c r="B18" s="208" t="s">
        <v>353</v>
      </c>
      <c r="C18" s="174" t="s">
        <v>119</v>
      </c>
      <c r="D18" s="299"/>
      <c r="E18" s="303"/>
    </row>
    <row r="19" spans="1:5" s="171" customFormat="1" ht="15">
      <c r="A19" s="1"/>
      <c r="B19" s="118" t="s">
        <v>102</v>
      </c>
      <c r="C19" s="29"/>
      <c r="D19" s="299">
        <v>0.1999</v>
      </c>
      <c r="E19" s="303">
        <v>150</v>
      </c>
    </row>
    <row r="20" spans="1:5" s="171" customFormat="1" ht="15">
      <c r="A20" s="1"/>
      <c r="B20" s="118" t="s">
        <v>60</v>
      </c>
      <c r="C20" s="29"/>
      <c r="D20" s="299"/>
      <c r="E20" s="303"/>
    </row>
    <row r="21" spans="1:5" s="171" customFormat="1" ht="15">
      <c r="A21" s="1"/>
      <c r="B21" s="118" t="s">
        <v>22</v>
      </c>
      <c r="C21" s="29"/>
      <c r="D21" s="299">
        <v>0.00525</v>
      </c>
      <c r="E21" s="303">
        <v>5.25</v>
      </c>
    </row>
    <row r="22" spans="1:5" s="171" customFormat="1" ht="15">
      <c r="A22" s="1"/>
      <c r="B22" s="118" t="s">
        <v>106</v>
      </c>
      <c r="C22" s="29"/>
      <c r="D22" s="299">
        <v>0.0003</v>
      </c>
      <c r="E22" s="303">
        <v>0.3</v>
      </c>
    </row>
    <row r="23" spans="1:5" s="171" customFormat="1" ht="15">
      <c r="A23" s="1"/>
      <c r="B23" s="118"/>
      <c r="C23" s="29"/>
      <c r="D23" s="299"/>
      <c r="E23" s="303"/>
    </row>
    <row r="24" spans="1:5" s="284" customFormat="1" ht="25.5">
      <c r="A24" s="57"/>
      <c r="B24" s="208" t="s">
        <v>354</v>
      </c>
      <c r="C24" s="286" t="s">
        <v>126</v>
      </c>
      <c r="D24" s="299"/>
      <c r="E24" s="303"/>
    </row>
    <row r="25" spans="1:5" s="284" customFormat="1" ht="15">
      <c r="A25" s="1"/>
      <c r="B25" s="118" t="s">
        <v>164</v>
      </c>
      <c r="C25" s="29"/>
      <c r="D25" s="299">
        <v>0.005</v>
      </c>
      <c r="E25" s="303">
        <v>5</v>
      </c>
    </row>
    <row r="26" spans="1:5" ht="15">
      <c r="A26" s="57"/>
      <c r="B26" s="98" t="s">
        <v>104</v>
      </c>
      <c r="C26" s="29"/>
      <c r="D26" s="299">
        <v>0.2</v>
      </c>
      <c r="E26" s="303">
        <v>200</v>
      </c>
    </row>
    <row r="27" spans="1:5" ht="15">
      <c r="A27" s="1"/>
      <c r="B27" s="193" t="s">
        <v>29</v>
      </c>
      <c r="C27" s="194"/>
      <c r="D27" s="387">
        <v>0.01</v>
      </c>
      <c r="E27" s="303">
        <v>10</v>
      </c>
    </row>
    <row r="28" spans="1:5" ht="15">
      <c r="A28" s="69"/>
      <c r="B28" s="85"/>
      <c r="C28" s="111"/>
      <c r="D28" s="365"/>
      <c r="E28" s="366"/>
    </row>
    <row r="29" spans="1:5" ht="15">
      <c r="A29" s="69" t="s">
        <v>3</v>
      </c>
      <c r="B29" s="87" t="s">
        <v>12</v>
      </c>
      <c r="C29" s="110" t="s">
        <v>133</v>
      </c>
      <c r="D29" s="299">
        <v>0.02</v>
      </c>
      <c r="E29" s="303">
        <v>20</v>
      </c>
    </row>
    <row r="30" spans="1:5" ht="15">
      <c r="A30" s="69" t="s">
        <v>3</v>
      </c>
      <c r="B30" s="88" t="s">
        <v>4</v>
      </c>
      <c r="C30" s="111" t="s">
        <v>133</v>
      </c>
      <c r="D30" s="365">
        <v>0.02</v>
      </c>
      <c r="E30" s="366">
        <v>20</v>
      </c>
    </row>
    <row r="31" spans="1:5" ht="15">
      <c r="A31" s="228"/>
      <c r="B31" s="52"/>
      <c r="C31" s="174"/>
      <c r="D31" s="141"/>
      <c r="E31" s="303"/>
    </row>
    <row r="32" spans="1:5" ht="15">
      <c r="A32" s="238"/>
      <c r="B32" s="242" t="s">
        <v>158</v>
      </c>
      <c r="C32" s="134"/>
      <c r="D32" s="296"/>
      <c r="E32" s="296"/>
    </row>
    <row r="33" spans="1:5" ht="15">
      <c r="A33" s="133" t="s">
        <v>315</v>
      </c>
      <c r="B33" s="133" t="s">
        <v>314</v>
      </c>
      <c r="C33" s="134" t="s">
        <v>128</v>
      </c>
      <c r="D33" s="296"/>
      <c r="E33" s="296"/>
    </row>
    <row r="34" spans="1:5" ht="15">
      <c r="A34" s="238"/>
      <c r="B34" s="238" t="s">
        <v>138</v>
      </c>
      <c r="C34" s="238"/>
      <c r="D34" s="296">
        <v>0.05622</v>
      </c>
      <c r="E34" s="296">
        <v>45</v>
      </c>
    </row>
    <row r="35" spans="1:5" s="284" customFormat="1" ht="15">
      <c r="A35" s="292"/>
      <c r="B35" s="292" t="s">
        <v>15</v>
      </c>
      <c r="C35" s="292"/>
      <c r="D35" s="296">
        <v>0.006</v>
      </c>
      <c r="E35" s="296">
        <v>6</v>
      </c>
    </row>
    <row r="36" spans="1:5" s="284" customFormat="1" ht="15">
      <c r="A36" s="292"/>
      <c r="B36" s="292" t="s">
        <v>17</v>
      </c>
      <c r="C36" s="292"/>
      <c r="D36" s="296">
        <v>0.0002</v>
      </c>
      <c r="E36" s="296">
        <v>0.2</v>
      </c>
    </row>
    <row r="37" spans="1:5" s="284" customFormat="1" ht="15">
      <c r="A37" s="292"/>
      <c r="B37" s="292" t="s">
        <v>28</v>
      </c>
      <c r="C37" s="292"/>
      <c r="D37" s="296">
        <v>0.0075</v>
      </c>
      <c r="E37" s="296">
        <v>6</v>
      </c>
    </row>
    <row r="38" spans="1:5" s="284" customFormat="1" ht="15">
      <c r="A38" s="292"/>
      <c r="B38" s="292" t="s">
        <v>316</v>
      </c>
      <c r="C38" s="292"/>
      <c r="D38" s="296">
        <v>0.003</v>
      </c>
      <c r="E38" s="296">
        <v>3</v>
      </c>
    </row>
    <row r="39" spans="1:5" s="284" customFormat="1" ht="15">
      <c r="A39" s="292"/>
      <c r="B39" s="292" t="s">
        <v>317</v>
      </c>
      <c r="C39" s="292"/>
      <c r="D39" s="296">
        <v>0.003</v>
      </c>
      <c r="E39" s="296">
        <v>3</v>
      </c>
    </row>
    <row r="40" spans="1:5" ht="15">
      <c r="A40" s="238"/>
      <c r="B40" s="238"/>
      <c r="C40" s="238"/>
      <c r="D40" s="296"/>
      <c r="E40" s="296"/>
    </row>
    <row r="41" spans="1:5" ht="15">
      <c r="A41" s="133" t="s">
        <v>216</v>
      </c>
      <c r="B41" s="133" t="s">
        <v>217</v>
      </c>
      <c r="C41" s="134">
        <v>200</v>
      </c>
      <c r="D41" s="296"/>
      <c r="E41" s="296"/>
    </row>
    <row r="42" spans="1:5" ht="15">
      <c r="A42" s="238"/>
      <c r="B42" s="238" t="s">
        <v>44</v>
      </c>
      <c r="C42" s="238"/>
      <c r="D42" s="296">
        <v>0.015</v>
      </c>
      <c r="E42" s="296">
        <v>15</v>
      </c>
    </row>
    <row r="43" spans="1:5" ht="15">
      <c r="A43" s="238"/>
      <c r="B43" s="238" t="s">
        <v>124</v>
      </c>
      <c r="C43" s="238"/>
      <c r="D43" s="296">
        <v>0.004</v>
      </c>
      <c r="E43" s="296">
        <v>4</v>
      </c>
    </row>
    <row r="44" spans="1:5" ht="15">
      <c r="A44" s="238"/>
      <c r="B44" s="238" t="s">
        <v>28</v>
      </c>
      <c r="C44" s="238"/>
      <c r="D44" s="296">
        <v>0.0096</v>
      </c>
      <c r="E44" s="296">
        <v>8</v>
      </c>
    </row>
    <row r="45" spans="1:5" ht="15">
      <c r="A45" s="238"/>
      <c r="B45" s="238" t="s">
        <v>94</v>
      </c>
      <c r="C45" s="238"/>
      <c r="D45" s="296">
        <v>0.0096</v>
      </c>
      <c r="E45" s="296">
        <v>8</v>
      </c>
    </row>
    <row r="46" spans="1:5" ht="15">
      <c r="A46" s="238"/>
      <c r="B46" s="238" t="s">
        <v>16</v>
      </c>
      <c r="C46" s="238"/>
      <c r="D46" s="296">
        <v>0.004</v>
      </c>
      <c r="E46" s="296">
        <v>4</v>
      </c>
    </row>
    <row r="47" spans="1:5" ht="15">
      <c r="A47" s="238"/>
      <c r="B47" s="238" t="s">
        <v>17</v>
      </c>
      <c r="C47" s="238"/>
      <c r="D47" s="296">
        <v>0.0003</v>
      </c>
      <c r="E47" s="296">
        <v>0.3</v>
      </c>
    </row>
    <row r="48" spans="1:17" ht="15">
      <c r="A48" s="238"/>
      <c r="B48" s="238"/>
      <c r="C48" s="238"/>
      <c r="D48" s="296"/>
      <c r="E48" s="296"/>
      <c r="J48" s="77" t="s">
        <v>368</v>
      </c>
      <c r="K48" s="77" t="s">
        <v>369</v>
      </c>
      <c r="L48" s="77" t="s">
        <v>370</v>
      </c>
      <c r="M48" s="77" t="s">
        <v>371</v>
      </c>
      <c r="N48" s="77" t="s">
        <v>372</v>
      </c>
      <c r="O48" s="77" t="s">
        <v>373</v>
      </c>
      <c r="P48" s="77" t="s">
        <v>374</v>
      </c>
      <c r="Q48" s="77" t="s">
        <v>375</v>
      </c>
    </row>
    <row r="49" spans="1:5" ht="15">
      <c r="A49" s="133" t="s">
        <v>286</v>
      </c>
      <c r="B49" s="133" t="s">
        <v>285</v>
      </c>
      <c r="C49" s="294">
        <v>90</v>
      </c>
      <c r="D49" s="296"/>
      <c r="E49" s="296"/>
    </row>
    <row r="50" spans="1:17" ht="15">
      <c r="A50" s="238"/>
      <c r="B50" s="238" t="s">
        <v>121</v>
      </c>
      <c r="C50" s="238"/>
      <c r="D50" s="296">
        <v>0.0743</v>
      </c>
      <c r="E50" s="296">
        <v>53</v>
      </c>
      <c r="F50" s="77">
        <v>10.56</v>
      </c>
      <c r="G50" s="77">
        <v>7.52</v>
      </c>
      <c r="H50" s="77">
        <v>0.75</v>
      </c>
      <c r="I50" s="310">
        <v>104.83</v>
      </c>
      <c r="J50" s="310">
        <v>0.034</v>
      </c>
      <c r="K50" s="310">
        <v>0.06</v>
      </c>
      <c r="L50" s="310">
        <v>12.72</v>
      </c>
      <c r="M50" s="310">
        <v>0.42</v>
      </c>
      <c r="N50" s="310">
        <v>6.53</v>
      </c>
      <c r="O50" s="310">
        <v>8.77</v>
      </c>
      <c r="P50" s="310">
        <v>73.8</v>
      </c>
      <c r="Q50" s="310">
        <v>0.6</v>
      </c>
    </row>
    <row r="51" spans="1:17" ht="15">
      <c r="A51" s="238"/>
      <c r="B51" s="238" t="s">
        <v>73</v>
      </c>
      <c r="C51" s="238"/>
      <c r="D51" s="296">
        <v>0.0143</v>
      </c>
      <c r="E51" s="296">
        <v>14.3</v>
      </c>
      <c r="F51" s="77">
        <v>1.08</v>
      </c>
      <c r="G51" s="77">
        <v>0.15</v>
      </c>
      <c r="H51" s="77">
        <v>6.46</v>
      </c>
      <c r="I51" s="310">
        <v>30.6</v>
      </c>
      <c r="J51" s="310">
        <v>0.01</v>
      </c>
      <c r="K51" s="310">
        <v>0</v>
      </c>
      <c r="L51" s="310">
        <v>0</v>
      </c>
      <c r="M51" s="310">
        <v>0</v>
      </c>
      <c r="N51" s="310">
        <v>2.46</v>
      </c>
      <c r="O51" s="310">
        <v>1.7</v>
      </c>
      <c r="P51" s="310">
        <v>8.15</v>
      </c>
      <c r="Q51" s="310">
        <v>0.14</v>
      </c>
    </row>
    <row r="52" spans="1:17" ht="15">
      <c r="A52" s="238"/>
      <c r="B52" s="238" t="s">
        <v>122</v>
      </c>
      <c r="C52" s="238"/>
      <c r="D52" s="296">
        <v>0.0179</v>
      </c>
      <c r="E52" s="296">
        <v>17.9</v>
      </c>
      <c r="F52" s="77">
        <v>0.56</v>
      </c>
      <c r="G52" s="77">
        <v>0.42</v>
      </c>
      <c r="H52" s="77">
        <v>0.83</v>
      </c>
      <c r="I52" s="310">
        <v>8.6</v>
      </c>
      <c r="J52" s="310">
        <v>0</v>
      </c>
      <c r="K52" s="310">
        <v>0.028</v>
      </c>
      <c r="L52" s="310">
        <v>2.36</v>
      </c>
      <c r="M52" s="310">
        <v>0.097</v>
      </c>
      <c r="N52" s="310">
        <v>19.43</v>
      </c>
      <c r="O52" s="310">
        <v>2.22</v>
      </c>
      <c r="P52" s="310">
        <v>13.9</v>
      </c>
      <c r="Q52" s="310">
        <v>0.014</v>
      </c>
    </row>
    <row r="53" spans="1:17" ht="15">
      <c r="A53" s="238"/>
      <c r="B53" s="238" t="s">
        <v>116</v>
      </c>
      <c r="C53" s="238"/>
      <c r="D53" s="296">
        <v>0.0083</v>
      </c>
      <c r="E53" s="296">
        <v>8.3</v>
      </c>
      <c r="F53" s="77">
        <v>0.9</v>
      </c>
      <c r="G53" s="77">
        <v>0.1</v>
      </c>
      <c r="H53" s="77">
        <v>5.1</v>
      </c>
      <c r="I53" s="310">
        <v>24.8</v>
      </c>
      <c r="J53" s="310">
        <v>0.01</v>
      </c>
      <c r="K53" s="310">
        <v>0.01</v>
      </c>
      <c r="L53" s="310">
        <v>0</v>
      </c>
      <c r="M53" s="310">
        <v>0</v>
      </c>
      <c r="N53" s="310">
        <v>2.3</v>
      </c>
      <c r="O53" s="310">
        <v>3.4</v>
      </c>
      <c r="P53" s="310">
        <v>9</v>
      </c>
      <c r="Q53" s="310">
        <v>0.24</v>
      </c>
    </row>
    <row r="54" spans="1:5" ht="15">
      <c r="A54" s="238"/>
      <c r="B54" s="238"/>
      <c r="C54" s="238"/>
      <c r="D54" s="296"/>
      <c r="E54" s="296">
        <v>9.36</v>
      </c>
    </row>
    <row r="55" spans="1:17" ht="15">
      <c r="A55" s="238"/>
      <c r="B55" s="238" t="s">
        <v>15</v>
      </c>
      <c r="C55" s="238"/>
      <c r="D55" s="296">
        <v>0.0021</v>
      </c>
      <c r="E55" s="296">
        <v>2.1</v>
      </c>
      <c r="F55" s="77">
        <v>0</v>
      </c>
      <c r="G55" s="77">
        <v>1.8</v>
      </c>
      <c r="H55" s="77">
        <v>0</v>
      </c>
      <c r="I55" s="310">
        <v>16.6</v>
      </c>
      <c r="J55" s="310">
        <v>0</v>
      </c>
      <c r="K55" s="310">
        <v>0</v>
      </c>
      <c r="L55" s="310">
        <v>0</v>
      </c>
      <c r="M55" s="310">
        <v>0</v>
      </c>
      <c r="N55" s="310">
        <v>1.05</v>
      </c>
      <c r="O55" s="310">
        <v>0</v>
      </c>
      <c r="P55" s="310">
        <v>0.15</v>
      </c>
      <c r="Q55" s="310">
        <v>0.011</v>
      </c>
    </row>
    <row r="56" spans="1:17" ht="15">
      <c r="A56" s="238"/>
      <c r="B56" s="238" t="s">
        <v>120</v>
      </c>
      <c r="C56" s="238"/>
      <c r="D56" s="296">
        <v>0.0003</v>
      </c>
      <c r="E56" s="296">
        <v>0.3</v>
      </c>
      <c r="F56" s="77">
        <f>SUM(F50:F55)</f>
        <v>13.100000000000001</v>
      </c>
      <c r="G56" s="284">
        <f aca="true" t="shared" si="0" ref="G56:Q56">SUM(G50:G55)</f>
        <v>9.99</v>
      </c>
      <c r="H56" s="284">
        <f t="shared" si="0"/>
        <v>13.139999999999999</v>
      </c>
      <c r="I56" s="284">
        <f t="shared" si="0"/>
        <v>185.43</v>
      </c>
      <c r="J56" s="284">
        <f t="shared" si="0"/>
        <v>0.054000000000000006</v>
      </c>
      <c r="K56" s="284">
        <f t="shared" si="0"/>
        <v>0.09799999999999999</v>
      </c>
      <c r="L56" s="284">
        <f t="shared" si="0"/>
        <v>15.08</v>
      </c>
      <c r="M56" s="284">
        <f t="shared" si="0"/>
        <v>0.517</v>
      </c>
      <c r="N56" s="284">
        <f t="shared" si="0"/>
        <v>31.770000000000003</v>
      </c>
      <c r="O56" s="284">
        <f t="shared" si="0"/>
        <v>16.09</v>
      </c>
      <c r="P56" s="284">
        <f t="shared" si="0"/>
        <v>105.00000000000001</v>
      </c>
      <c r="Q56" s="284">
        <f t="shared" si="0"/>
        <v>1.005</v>
      </c>
    </row>
    <row r="57" spans="1:5" s="284" customFormat="1" ht="15">
      <c r="A57" s="292"/>
      <c r="B57" s="292"/>
      <c r="C57" s="292"/>
      <c r="D57" s="296"/>
      <c r="E57" s="296"/>
    </row>
    <row r="58" spans="1:5" s="284" customFormat="1" ht="15">
      <c r="A58" s="292"/>
      <c r="B58" s="293"/>
      <c r="C58" s="294"/>
      <c r="D58" s="294"/>
      <c r="E58" s="296"/>
    </row>
    <row r="59" spans="1:5" s="284" customFormat="1" ht="15">
      <c r="A59" s="292"/>
      <c r="B59" s="292"/>
      <c r="C59" s="292"/>
      <c r="D59" s="296"/>
      <c r="E59" s="296"/>
    </row>
    <row r="60" spans="1:5" s="284" customFormat="1" ht="15">
      <c r="A60" s="292"/>
      <c r="B60" s="292"/>
      <c r="C60" s="292"/>
      <c r="D60" s="296"/>
      <c r="E60" s="296"/>
    </row>
    <row r="61" spans="1:5" s="284" customFormat="1" ht="15">
      <c r="A61" s="292"/>
      <c r="B61" s="292"/>
      <c r="C61" s="292"/>
      <c r="D61" s="296"/>
      <c r="E61" s="296"/>
    </row>
    <row r="62" spans="1:5" s="284" customFormat="1" ht="15">
      <c r="A62" s="292"/>
      <c r="B62" s="292"/>
      <c r="C62" s="292"/>
      <c r="D62" s="296"/>
      <c r="E62" s="296"/>
    </row>
    <row r="63" spans="1:5" ht="15">
      <c r="A63" s="238"/>
      <c r="B63" s="238"/>
      <c r="C63" s="238"/>
      <c r="D63" s="296"/>
      <c r="E63" s="296"/>
    </row>
    <row r="64" spans="1:5" ht="15">
      <c r="A64" s="133" t="s">
        <v>118</v>
      </c>
      <c r="B64" s="133" t="s">
        <v>195</v>
      </c>
      <c r="C64" s="134" t="s">
        <v>119</v>
      </c>
      <c r="D64" s="296"/>
      <c r="E64" s="296"/>
    </row>
    <row r="65" spans="1:5" ht="15">
      <c r="A65" s="238"/>
      <c r="B65" s="238" t="s">
        <v>123</v>
      </c>
      <c r="C65" s="238"/>
      <c r="D65" s="296">
        <v>0.0375</v>
      </c>
      <c r="E65" s="296">
        <v>37.5</v>
      </c>
    </row>
    <row r="66" spans="1:5" ht="15">
      <c r="A66" s="238"/>
      <c r="B66" s="238" t="s">
        <v>55</v>
      </c>
      <c r="C66" s="238"/>
      <c r="D66" s="296">
        <v>0.00525</v>
      </c>
      <c r="E66" s="296">
        <v>5.25</v>
      </c>
    </row>
    <row r="67" spans="1:5" ht="15">
      <c r="A67" s="238"/>
      <c r="B67" s="238" t="s">
        <v>42</v>
      </c>
      <c r="C67" s="238"/>
      <c r="D67" s="296">
        <v>0.0003</v>
      </c>
      <c r="E67" s="296">
        <v>0.3</v>
      </c>
    </row>
    <row r="68" spans="1:5" ht="15">
      <c r="A68" s="238"/>
      <c r="B68" s="238"/>
      <c r="C68" s="238"/>
      <c r="D68" s="296"/>
      <c r="E68" s="296"/>
    </row>
    <row r="69" spans="1:5" ht="15">
      <c r="A69" s="238" t="s">
        <v>275</v>
      </c>
      <c r="B69" s="133" t="s">
        <v>127</v>
      </c>
      <c r="C69" s="134" t="s">
        <v>126</v>
      </c>
      <c r="D69" s="296"/>
      <c r="E69" s="296"/>
    </row>
    <row r="70" spans="1:5" ht="15">
      <c r="A70" s="238"/>
      <c r="B70" s="238" t="s">
        <v>50</v>
      </c>
      <c r="C70" s="238"/>
      <c r="D70" s="296">
        <v>0.001</v>
      </c>
      <c r="E70" s="296">
        <v>1</v>
      </c>
    </row>
    <row r="71" spans="1:5" ht="15">
      <c r="A71" s="238"/>
      <c r="B71" s="238" t="s">
        <v>36</v>
      </c>
      <c r="C71" s="238"/>
      <c r="D71" s="296">
        <v>0.015</v>
      </c>
      <c r="E71" s="296">
        <v>15</v>
      </c>
    </row>
    <row r="72" spans="1:5" ht="15">
      <c r="A72" s="238"/>
      <c r="B72" s="238" t="s">
        <v>46</v>
      </c>
      <c r="C72" s="238"/>
      <c r="D72" s="296"/>
      <c r="E72" s="296"/>
    </row>
    <row r="73" spans="1:5" ht="15">
      <c r="A73" s="238"/>
      <c r="B73" s="133" t="s">
        <v>198</v>
      </c>
      <c r="C73" s="240" t="s">
        <v>204</v>
      </c>
      <c r="D73" s="296">
        <v>0.11</v>
      </c>
      <c r="E73" s="296">
        <v>110</v>
      </c>
    </row>
    <row r="74" spans="1:5" ht="15">
      <c r="A74" s="238"/>
      <c r="B74" s="133" t="s">
        <v>109</v>
      </c>
      <c r="C74" s="134" t="s">
        <v>165</v>
      </c>
      <c r="D74" s="296">
        <v>0.04</v>
      </c>
      <c r="E74" s="296">
        <v>40</v>
      </c>
    </row>
    <row r="75" spans="1:5" ht="15">
      <c r="A75" s="238"/>
      <c r="B75" s="133" t="s">
        <v>110</v>
      </c>
      <c r="C75" s="134">
        <v>30</v>
      </c>
      <c r="D75" s="296">
        <v>0.03</v>
      </c>
      <c r="E75" s="296">
        <v>30</v>
      </c>
    </row>
    <row r="76" spans="1:5" ht="15">
      <c r="A76" s="238"/>
      <c r="B76" s="133"/>
      <c r="C76" s="133"/>
      <c r="D76" s="296"/>
      <c r="E76" s="296"/>
    </row>
    <row r="77" spans="1:5" ht="15">
      <c r="A77" s="238"/>
      <c r="B77" s="307" t="s">
        <v>232</v>
      </c>
      <c r="C77" s="238"/>
      <c r="D77" s="296"/>
      <c r="E77" s="296"/>
    </row>
    <row r="78" spans="1:5" ht="15">
      <c r="A78" s="229"/>
      <c r="B78" s="298" t="s">
        <v>249</v>
      </c>
      <c r="C78" s="294">
        <v>100</v>
      </c>
      <c r="D78" s="306"/>
      <c r="E78" s="306"/>
    </row>
    <row r="79" spans="1:5" ht="15">
      <c r="A79" s="229"/>
      <c r="B79" s="292" t="s">
        <v>96</v>
      </c>
      <c r="C79" s="292"/>
      <c r="D79" s="296">
        <v>0.03</v>
      </c>
      <c r="E79" s="296">
        <v>22</v>
      </c>
    </row>
    <row r="80" spans="1:5" ht="15">
      <c r="A80" s="229"/>
      <c r="B80" s="292" t="s">
        <v>28</v>
      </c>
      <c r="C80" s="292"/>
      <c r="D80" s="296">
        <v>0.024</v>
      </c>
      <c r="E80" s="296">
        <v>19</v>
      </c>
    </row>
    <row r="81" spans="1:5" ht="15">
      <c r="A81" s="229"/>
      <c r="B81" s="292" t="s">
        <v>250</v>
      </c>
      <c r="C81" s="292"/>
      <c r="D81" s="296">
        <v>0.021</v>
      </c>
      <c r="E81" s="296">
        <v>17</v>
      </c>
    </row>
    <row r="82" spans="1:5" ht="15">
      <c r="A82" s="290"/>
      <c r="B82" s="292" t="s">
        <v>189</v>
      </c>
      <c r="C82" s="292"/>
      <c r="D82" s="296">
        <v>0.02</v>
      </c>
      <c r="E82" s="296">
        <v>17</v>
      </c>
    </row>
    <row r="83" spans="1:5" ht="15">
      <c r="A83" s="290"/>
      <c r="B83" s="292" t="s">
        <v>156</v>
      </c>
      <c r="C83" s="292"/>
      <c r="D83" s="296">
        <v>0.017</v>
      </c>
      <c r="E83" s="296">
        <v>11</v>
      </c>
    </row>
    <row r="84" spans="1:5" ht="15">
      <c r="A84" s="290"/>
      <c r="B84" s="292" t="s">
        <v>15</v>
      </c>
      <c r="C84" s="292"/>
      <c r="D84" s="296">
        <v>0.00375</v>
      </c>
      <c r="E84" s="296">
        <v>3.75</v>
      </c>
    </row>
    <row r="85" spans="1:5" ht="15">
      <c r="A85" s="290"/>
      <c r="B85" s="292" t="s">
        <v>17</v>
      </c>
      <c r="C85" s="292"/>
      <c r="D85" s="296">
        <v>0.0003</v>
      </c>
      <c r="E85" s="296">
        <v>0.3</v>
      </c>
    </row>
    <row r="86" spans="1:5" ht="15">
      <c r="A86" s="290"/>
      <c r="B86" s="292" t="s">
        <v>251</v>
      </c>
      <c r="C86" s="292"/>
      <c r="D86" s="296">
        <v>0.00034</v>
      </c>
      <c r="E86" s="296">
        <v>0.34</v>
      </c>
    </row>
    <row r="87" spans="1:5" ht="15">
      <c r="A87" s="290"/>
      <c r="B87" s="292" t="s">
        <v>29</v>
      </c>
      <c r="C87" s="292"/>
      <c r="D87" s="296">
        <v>0.00075</v>
      </c>
      <c r="E87" s="296">
        <v>0.75</v>
      </c>
    </row>
    <row r="88" spans="1:5" ht="15">
      <c r="A88" s="290"/>
      <c r="B88" s="292"/>
      <c r="C88" s="292"/>
      <c r="D88" s="296"/>
      <c r="E88" s="296"/>
    </row>
    <row r="89" spans="1:5" ht="15">
      <c r="A89" s="290"/>
      <c r="B89" s="293" t="s">
        <v>252</v>
      </c>
      <c r="C89" s="294">
        <v>35</v>
      </c>
      <c r="D89" s="296"/>
      <c r="E89" s="296"/>
    </row>
    <row r="90" spans="1:5" ht="15">
      <c r="A90" s="290"/>
      <c r="B90" s="292" t="s">
        <v>174</v>
      </c>
      <c r="C90" s="292"/>
      <c r="D90" s="296">
        <v>0.016</v>
      </c>
      <c r="E90" s="296">
        <v>15</v>
      </c>
    </row>
    <row r="91" spans="1:5" ht="15">
      <c r="A91" s="290"/>
      <c r="B91" s="292" t="s">
        <v>16</v>
      </c>
      <c r="C91" s="292"/>
      <c r="D91" s="296">
        <v>0.005</v>
      </c>
      <c r="E91" s="296">
        <v>5</v>
      </c>
    </row>
    <row r="92" spans="1:5" ht="15">
      <c r="A92" s="290"/>
      <c r="B92" s="292" t="s">
        <v>19</v>
      </c>
      <c r="C92" s="292"/>
      <c r="D92" s="296">
        <v>0.015</v>
      </c>
      <c r="E92" s="296">
        <v>15</v>
      </c>
    </row>
    <row r="93" spans="1:5" ht="15">
      <c r="A93" s="290"/>
      <c r="B93" s="290"/>
      <c r="C93" s="290"/>
      <c r="D93" s="306"/>
      <c r="E93" s="306"/>
    </row>
    <row r="94" spans="1:5" ht="15">
      <c r="A94" s="290"/>
      <c r="B94" s="293" t="s">
        <v>266</v>
      </c>
      <c r="C94" s="294" t="s">
        <v>126</v>
      </c>
      <c r="D94" s="296">
        <v>0.2</v>
      </c>
      <c r="E94" s="296">
        <v>200</v>
      </c>
    </row>
    <row r="95" spans="1:5" ht="15">
      <c r="A95" s="290"/>
      <c r="B95" s="292"/>
      <c r="C95" s="292"/>
      <c r="D95" s="296"/>
      <c r="E95" s="296"/>
    </row>
    <row r="96" spans="1:5" ht="15">
      <c r="A96" s="290"/>
      <c r="B96" s="293" t="s">
        <v>12</v>
      </c>
      <c r="C96" s="294">
        <v>20</v>
      </c>
      <c r="D96" s="296">
        <v>0.02</v>
      </c>
      <c r="E96" s="296">
        <v>20</v>
      </c>
    </row>
    <row r="97" spans="1:5" ht="15">
      <c r="A97" s="290"/>
      <c r="B97" s="292"/>
      <c r="C97" s="292"/>
      <c r="D97" s="296"/>
      <c r="E97" s="296"/>
    </row>
  </sheetData>
  <sheetProtection/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1" width="10.00390625" style="77" customWidth="1"/>
    <col min="2" max="2" width="27.7109375" style="77" customWidth="1"/>
    <col min="3" max="3" width="13.7109375" style="77" customWidth="1"/>
    <col min="4" max="5" width="17.7109375" style="77" customWidth="1"/>
    <col min="6" max="16384" width="9.140625" style="77" customWidth="1"/>
  </cols>
  <sheetData>
    <row r="1" spans="1:5" ht="35.25" customHeight="1" thickBot="1">
      <c r="A1" s="61" t="s">
        <v>0</v>
      </c>
      <c r="B1" s="328" t="s">
        <v>1</v>
      </c>
      <c r="C1" s="151" t="s">
        <v>2</v>
      </c>
      <c r="D1" s="150" t="s">
        <v>47</v>
      </c>
      <c r="E1" s="150" t="s">
        <v>48</v>
      </c>
    </row>
    <row r="2" spans="1:5" ht="21.75" customHeight="1">
      <c r="A2" s="144"/>
      <c r="B2" s="388" t="s">
        <v>24</v>
      </c>
      <c r="C2" s="145"/>
      <c r="D2" s="393"/>
      <c r="E2" s="393"/>
    </row>
    <row r="3" spans="1:5" s="171" customFormat="1" ht="21.75" customHeight="1">
      <c r="A3" s="195"/>
      <c r="B3" s="157" t="s">
        <v>117</v>
      </c>
      <c r="C3" s="196"/>
      <c r="D3" s="394"/>
      <c r="E3" s="394"/>
    </row>
    <row r="4" spans="1:5" ht="15" customHeight="1">
      <c r="A4" s="146" t="s">
        <v>280</v>
      </c>
      <c r="B4" s="351" t="s">
        <v>154</v>
      </c>
      <c r="C4" s="74" t="s">
        <v>305</v>
      </c>
      <c r="D4" s="142">
        <v>0.026</v>
      </c>
      <c r="E4" s="337">
        <v>25</v>
      </c>
    </row>
    <row r="5" spans="1:5" ht="15">
      <c r="A5" s="76"/>
      <c r="B5" s="389"/>
      <c r="C5" s="74"/>
      <c r="D5" s="142"/>
      <c r="E5" s="374"/>
    </row>
    <row r="6" spans="1:5" ht="15">
      <c r="A6" s="76" t="s">
        <v>281</v>
      </c>
      <c r="B6" s="350" t="s">
        <v>142</v>
      </c>
      <c r="C6" s="286" t="s">
        <v>304</v>
      </c>
      <c r="D6" s="299"/>
      <c r="E6" s="303"/>
    </row>
    <row r="7" spans="1:5" ht="15">
      <c r="A7" s="76"/>
      <c r="B7" s="109" t="s">
        <v>20</v>
      </c>
      <c r="C7" s="29"/>
      <c r="D7" s="299">
        <v>0.1325</v>
      </c>
      <c r="E7" s="303">
        <v>132.5</v>
      </c>
    </row>
    <row r="8" spans="1:5" ht="15">
      <c r="A8" s="76"/>
      <c r="B8" s="109" t="s">
        <v>364</v>
      </c>
      <c r="C8" s="29"/>
      <c r="D8" s="299">
        <v>0.03125</v>
      </c>
      <c r="E8" s="303">
        <v>31.3</v>
      </c>
    </row>
    <row r="9" spans="1:5" ht="15">
      <c r="A9" s="76"/>
      <c r="B9" s="109" t="s">
        <v>16</v>
      </c>
      <c r="C9" s="29"/>
      <c r="D9" s="299">
        <v>0.005</v>
      </c>
      <c r="E9" s="303">
        <v>5</v>
      </c>
    </row>
    <row r="10" spans="1:5" ht="15">
      <c r="A10" s="76"/>
      <c r="B10" s="109" t="s">
        <v>29</v>
      </c>
      <c r="C10" s="29"/>
      <c r="D10" s="299">
        <v>0.005</v>
      </c>
      <c r="E10" s="303">
        <v>5</v>
      </c>
    </row>
    <row r="11" spans="1:6" ht="15">
      <c r="A11" s="76"/>
      <c r="B11" s="350"/>
      <c r="C11" s="286"/>
      <c r="D11" s="299"/>
      <c r="E11" s="303"/>
      <c r="F11" s="12"/>
    </row>
    <row r="12" spans="1:5" ht="15">
      <c r="A12" s="76"/>
      <c r="B12" s="351" t="s">
        <v>290</v>
      </c>
      <c r="C12" s="74" t="s">
        <v>126</v>
      </c>
      <c r="D12" s="142"/>
      <c r="E12" s="374"/>
    </row>
    <row r="13" spans="1:5" ht="15">
      <c r="A13" s="76"/>
      <c r="B13" s="390" t="s">
        <v>50</v>
      </c>
      <c r="C13" s="94"/>
      <c r="D13" s="142">
        <v>0.001</v>
      </c>
      <c r="E13" s="374">
        <v>1</v>
      </c>
    </row>
    <row r="14" spans="1:5" ht="15">
      <c r="A14" s="76"/>
      <c r="B14" s="390" t="s">
        <v>36</v>
      </c>
      <c r="C14" s="94"/>
      <c r="D14" s="142">
        <v>0.01</v>
      </c>
      <c r="E14" s="374">
        <v>10</v>
      </c>
    </row>
    <row r="15" spans="1:5" ht="15">
      <c r="A15" s="76"/>
      <c r="B15" s="390" t="s">
        <v>46</v>
      </c>
      <c r="C15" s="94"/>
      <c r="D15" s="142">
        <v>0.008</v>
      </c>
      <c r="E15" s="374">
        <v>7</v>
      </c>
    </row>
    <row r="16" spans="1:6" ht="15">
      <c r="A16" s="76"/>
      <c r="B16" s="390"/>
      <c r="C16" s="94"/>
      <c r="D16" s="142"/>
      <c r="E16" s="374"/>
      <c r="F16" s="12"/>
    </row>
    <row r="17" spans="1:6" ht="15">
      <c r="A17" s="76"/>
      <c r="B17" s="351" t="s">
        <v>143</v>
      </c>
      <c r="C17" s="74" t="s">
        <v>134</v>
      </c>
      <c r="D17" s="142">
        <v>1</v>
      </c>
      <c r="E17" s="374">
        <v>50</v>
      </c>
      <c r="F17" s="12"/>
    </row>
    <row r="18" spans="1:6" ht="15">
      <c r="A18" s="76"/>
      <c r="B18" s="351" t="s">
        <v>4</v>
      </c>
      <c r="C18" s="74" t="s">
        <v>133</v>
      </c>
      <c r="D18" s="142">
        <v>0.02</v>
      </c>
      <c r="E18" s="374">
        <v>20</v>
      </c>
      <c r="F18" s="12"/>
    </row>
    <row r="19" spans="1:6" ht="15">
      <c r="A19" s="136"/>
      <c r="C19" s="369"/>
      <c r="D19" s="372"/>
      <c r="E19" s="372"/>
      <c r="F19" s="12"/>
    </row>
    <row r="20" spans="1:5" ht="15">
      <c r="A20" s="132"/>
      <c r="B20" s="269" t="s">
        <v>158</v>
      </c>
      <c r="C20" s="290"/>
      <c r="D20" s="306"/>
      <c r="E20" s="341"/>
    </row>
    <row r="21" spans="1:5" s="284" customFormat="1" ht="15">
      <c r="A21" s="290" t="s">
        <v>332</v>
      </c>
      <c r="B21" s="391" t="s">
        <v>333</v>
      </c>
      <c r="C21" s="306" t="s">
        <v>128</v>
      </c>
      <c r="D21" s="306"/>
      <c r="E21" s="341"/>
    </row>
    <row r="22" spans="1:5" s="284" customFormat="1" ht="15">
      <c r="A22" s="290"/>
      <c r="B22" s="392" t="s">
        <v>224</v>
      </c>
      <c r="C22" s="290"/>
      <c r="D22" s="306">
        <v>0.0228</v>
      </c>
      <c r="E22" s="341">
        <v>18</v>
      </c>
    </row>
    <row r="23" spans="1:5" s="284" customFormat="1" ht="15">
      <c r="A23" s="290"/>
      <c r="B23" s="392" t="s">
        <v>15</v>
      </c>
      <c r="C23" s="290"/>
      <c r="D23" s="306">
        <v>0.0042</v>
      </c>
      <c r="E23" s="341">
        <v>4.2</v>
      </c>
    </row>
    <row r="24" spans="1:5" s="284" customFormat="1" ht="15">
      <c r="A24" s="290"/>
      <c r="B24" s="392" t="s">
        <v>17</v>
      </c>
      <c r="C24" s="290"/>
      <c r="D24" s="306">
        <v>0.0002</v>
      </c>
      <c r="E24" s="341">
        <v>0.2</v>
      </c>
    </row>
    <row r="25" spans="1:5" ht="15">
      <c r="A25" s="229"/>
      <c r="B25" s="392" t="s">
        <v>334</v>
      </c>
      <c r="C25" s="307"/>
      <c r="D25" s="306">
        <v>0.0114</v>
      </c>
      <c r="E25" s="306">
        <v>11.4</v>
      </c>
    </row>
    <row r="26" spans="1:5" s="284" customFormat="1" ht="15">
      <c r="A26" s="290"/>
      <c r="B26" s="392" t="s">
        <v>335</v>
      </c>
      <c r="C26" s="307"/>
      <c r="D26" s="306">
        <v>0.035</v>
      </c>
      <c r="E26" s="306">
        <v>34.2</v>
      </c>
    </row>
    <row r="27" spans="1:5" s="284" customFormat="1" ht="15">
      <c r="A27" s="290"/>
      <c r="B27" s="392"/>
      <c r="C27" s="307"/>
      <c r="D27" s="306"/>
      <c r="E27" s="306"/>
    </row>
    <row r="28" spans="1:5" ht="15">
      <c r="A28" s="133" t="s">
        <v>218</v>
      </c>
      <c r="B28" s="353" t="s">
        <v>219</v>
      </c>
      <c r="C28" s="294">
        <v>200</v>
      </c>
      <c r="D28" s="296"/>
      <c r="E28" s="296"/>
    </row>
    <row r="29" spans="1:5" ht="15">
      <c r="A29" s="238"/>
      <c r="B29" s="243" t="s">
        <v>77</v>
      </c>
      <c r="C29" s="292"/>
      <c r="D29" s="296">
        <v>0.0264</v>
      </c>
      <c r="E29" s="296">
        <v>20</v>
      </c>
    </row>
    <row r="30" spans="1:5" ht="15">
      <c r="A30" s="238"/>
      <c r="B30" s="243" t="s">
        <v>171</v>
      </c>
      <c r="C30" s="292"/>
      <c r="D30" s="296">
        <v>0.004</v>
      </c>
      <c r="E30" s="296">
        <v>4</v>
      </c>
    </row>
    <row r="31" spans="1:5" ht="15">
      <c r="A31" s="238"/>
      <c r="B31" s="243" t="s">
        <v>138</v>
      </c>
      <c r="C31" s="292"/>
      <c r="D31" s="296">
        <v>0.0304</v>
      </c>
      <c r="E31" s="296">
        <v>24</v>
      </c>
    </row>
    <row r="32" spans="1:5" ht="15">
      <c r="A32" s="238"/>
      <c r="B32" s="243" t="s">
        <v>98</v>
      </c>
      <c r="C32" s="292"/>
      <c r="D32" s="296">
        <v>0.0104</v>
      </c>
      <c r="E32" s="296">
        <v>8</v>
      </c>
    </row>
    <row r="33" spans="1:5" ht="15">
      <c r="A33" s="238"/>
      <c r="B33" s="243" t="s">
        <v>99</v>
      </c>
      <c r="C33" s="292"/>
      <c r="D33" s="296">
        <v>0.0096</v>
      </c>
      <c r="E33" s="296">
        <v>8</v>
      </c>
    </row>
    <row r="34" spans="1:5" ht="15">
      <c r="A34" s="238"/>
      <c r="B34" s="243" t="s">
        <v>17</v>
      </c>
      <c r="C34" s="292"/>
      <c r="D34" s="296">
        <v>0.0003</v>
      </c>
      <c r="E34" s="296">
        <v>0.3</v>
      </c>
    </row>
    <row r="35" spans="1:5" ht="15">
      <c r="A35" s="238"/>
      <c r="B35" s="243" t="s">
        <v>16</v>
      </c>
      <c r="C35" s="292"/>
      <c r="D35" s="296">
        <v>0.004</v>
      </c>
      <c r="E35" s="296">
        <v>4</v>
      </c>
    </row>
    <row r="36" spans="1:5" ht="15">
      <c r="A36" s="238"/>
      <c r="B36" s="243"/>
      <c r="C36" s="292"/>
      <c r="D36" s="296"/>
      <c r="E36" s="296"/>
    </row>
    <row r="37" spans="1:5" ht="15">
      <c r="A37" s="133" t="s">
        <v>225</v>
      </c>
      <c r="B37" s="353" t="s">
        <v>226</v>
      </c>
      <c r="C37" s="294" t="s">
        <v>129</v>
      </c>
      <c r="D37" s="296"/>
      <c r="E37" s="296"/>
    </row>
    <row r="38" spans="1:5" ht="15">
      <c r="A38" s="238"/>
      <c r="B38" s="243" t="s">
        <v>227</v>
      </c>
      <c r="C38" s="292"/>
      <c r="D38" s="296">
        <v>0.1294</v>
      </c>
      <c r="E38" s="296">
        <v>88</v>
      </c>
    </row>
    <row r="39" spans="1:5" ht="15">
      <c r="A39" s="238"/>
      <c r="B39" s="243" t="s">
        <v>44</v>
      </c>
      <c r="C39" s="292"/>
      <c r="D39" s="296">
        <v>0.005</v>
      </c>
      <c r="E39" s="296">
        <v>5</v>
      </c>
    </row>
    <row r="40" spans="1:5" ht="15">
      <c r="A40" s="238"/>
      <c r="B40" s="243" t="s">
        <v>23</v>
      </c>
      <c r="C40" s="292"/>
      <c r="D40" s="296">
        <v>0.002</v>
      </c>
      <c r="E40" s="296">
        <v>2</v>
      </c>
    </row>
    <row r="41" spans="1:5" ht="15">
      <c r="A41" s="238"/>
      <c r="B41" s="243" t="s">
        <v>124</v>
      </c>
      <c r="C41" s="292"/>
      <c r="D41" s="296">
        <v>0.026</v>
      </c>
      <c r="E41" s="296">
        <v>26</v>
      </c>
    </row>
    <row r="42" spans="1:5" ht="15">
      <c r="A42" s="238"/>
      <c r="B42" s="243" t="s">
        <v>20</v>
      </c>
      <c r="C42" s="292"/>
      <c r="D42" s="296">
        <v>0.01</v>
      </c>
      <c r="E42" s="296">
        <v>10</v>
      </c>
    </row>
    <row r="43" spans="1:5" ht="15">
      <c r="A43" s="238"/>
      <c r="B43" s="243" t="s">
        <v>44</v>
      </c>
      <c r="C43" s="292"/>
      <c r="D43" s="296">
        <v>0.0026</v>
      </c>
      <c r="E43" s="296">
        <v>2.6</v>
      </c>
    </row>
    <row r="44" spans="1:5" ht="15">
      <c r="A44" s="238"/>
      <c r="B44" s="243" t="s">
        <v>42</v>
      </c>
      <c r="C44" s="292"/>
      <c r="D44" s="296">
        <v>0.0003</v>
      </c>
      <c r="E44" s="296">
        <v>0.3</v>
      </c>
    </row>
    <row r="45" spans="1:5" ht="15">
      <c r="A45" s="238"/>
      <c r="B45" s="243"/>
      <c r="C45" s="292"/>
      <c r="D45" s="296"/>
      <c r="E45" s="296"/>
    </row>
    <row r="46" spans="1:5" ht="15">
      <c r="A46" s="238" t="s">
        <v>54</v>
      </c>
      <c r="B46" s="353" t="s">
        <v>141</v>
      </c>
      <c r="C46" s="294">
        <v>150</v>
      </c>
      <c r="D46" s="296"/>
      <c r="E46" s="296"/>
    </row>
    <row r="47" spans="1:5" ht="15">
      <c r="A47" s="238"/>
      <c r="B47" s="243" t="s">
        <v>102</v>
      </c>
      <c r="C47" s="294"/>
      <c r="D47" s="296">
        <v>0.1708</v>
      </c>
      <c r="E47" s="296">
        <v>128.28</v>
      </c>
    </row>
    <row r="48" spans="1:5" ht="15">
      <c r="A48" s="238"/>
      <c r="B48" s="243" t="s">
        <v>60</v>
      </c>
      <c r="C48" s="292"/>
      <c r="D48" s="296">
        <v>0.024</v>
      </c>
      <c r="E48" s="296">
        <v>24</v>
      </c>
    </row>
    <row r="49" spans="1:5" ht="15">
      <c r="A49" s="238"/>
      <c r="B49" s="243" t="s">
        <v>22</v>
      </c>
      <c r="C49" s="292"/>
      <c r="D49" s="296">
        <v>0.0053</v>
      </c>
      <c r="E49" s="296">
        <v>5.3</v>
      </c>
    </row>
    <row r="50" spans="1:5" ht="15">
      <c r="A50" s="238"/>
      <c r="B50" s="243" t="s">
        <v>106</v>
      </c>
      <c r="C50" s="292"/>
      <c r="D50" s="296">
        <v>0.0004</v>
      </c>
      <c r="E50" s="296">
        <v>0.4</v>
      </c>
    </row>
    <row r="51" spans="1:5" ht="15">
      <c r="A51" s="238"/>
      <c r="B51" s="243"/>
      <c r="C51" s="292"/>
      <c r="D51" s="296"/>
      <c r="E51" s="296"/>
    </row>
    <row r="52" spans="1:5" ht="15">
      <c r="A52" s="238"/>
      <c r="B52" s="353" t="s">
        <v>289</v>
      </c>
      <c r="C52" s="294" t="s">
        <v>126</v>
      </c>
      <c r="D52" s="296">
        <v>0.2</v>
      </c>
      <c r="E52" s="296">
        <v>200</v>
      </c>
    </row>
    <row r="53" spans="1:5" ht="15">
      <c r="A53" s="238"/>
      <c r="B53" s="243"/>
      <c r="C53" s="294"/>
      <c r="D53" s="296"/>
      <c r="E53" s="296"/>
    </row>
    <row r="54" spans="1:5" ht="15">
      <c r="A54" s="238"/>
      <c r="B54" s="243"/>
      <c r="C54" s="292"/>
      <c r="D54" s="296"/>
      <c r="E54" s="296"/>
    </row>
    <row r="55" spans="1:5" ht="15">
      <c r="A55" s="238"/>
      <c r="B55" s="353" t="s">
        <v>109</v>
      </c>
      <c r="C55" s="294" t="s">
        <v>165</v>
      </c>
      <c r="D55" s="296">
        <v>0.04</v>
      </c>
      <c r="E55" s="296">
        <v>40</v>
      </c>
    </row>
    <row r="56" spans="1:5" ht="15">
      <c r="A56" s="238"/>
      <c r="B56" s="353" t="s">
        <v>110</v>
      </c>
      <c r="C56" s="294">
        <v>30</v>
      </c>
      <c r="D56" s="296">
        <v>0.03</v>
      </c>
      <c r="E56" s="296">
        <v>30</v>
      </c>
    </row>
    <row r="57" spans="1:5" ht="15">
      <c r="A57" s="238"/>
      <c r="B57" s="353" t="s">
        <v>222</v>
      </c>
      <c r="C57" s="294" t="s">
        <v>204</v>
      </c>
      <c r="D57" s="296">
        <v>0.11</v>
      </c>
      <c r="E57" s="296">
        <v>110</v>
      </c>
    </row>
    <row r="58" spans="1:5" ht="15">
      <c r="A58" s="229"/>
      <c r="B58" s="155"/>
      <c r="C58" s="290"/>
      <c r="D58" s="306"/>
      <c r="E58" s="306"/>
    </row>
    <row r="59" spans="1:5" ht="15">
      <c r="A59" s="229"/>
      <c r="B59" s="269" t="s">
        <v>232</v>
      </c>
      <c r="C59" s="290"/>
      <c r="D59" s="306"/>
      <c r="E59" s="306"/>
    </row>
    <row r="60" spans="1:5" ht="15">
      <c r="A60" s="229"/>
      <c r="B60" s="155"/>
      <c r="C60" s="290"/>
      <c r="D60" s="306"/>
      <c r="E60" s="306"/>
    </row>
    <row r="61" spans="1:5" ht="15">
      <c r="A61" s="229"/>
      <c r="B61" s="353" t="s">
        <v>355</v>
      </c>
      <c r="C61" s="294">
        <v>150</v>
      </c>
      <c r="D61" s="306"/>
      <c r="E61" s="306"/>
    </row>
    <row r="62" spans="1:5" ht="15">
      <c r="A62" s="229"/>
      <c r="B62" s="392" t="s">
        <v>96</v>
      </c>
      <c r="C62" s="296"/>
      <c r="D62" s="296">
        <v>0.075</v>
      </c>
      <c r="E62" s="296">
        <v>56.4</v>
      </c>
    </row>
    <row r="63" spans="1:5" ht="15">
      <c r="A63" s="229"/>
      <c r="B63" s="392" t="s">
        <v>28</v>
      </c>
      <c r="C63" s="296"/>
      <c r="D63" s="296">
        <v>0.041</v>
      </c>
      <c r="E63" s="296">
        <v>32</v>
      </c>
    </row>
    <row r="64" spans="1:5" ht="15">
      <c r="A64" s="229"/>
      <c r="B64" s="392" t="s">
        <v>94</v>
      </c>
      <c r="C64" s="296"/>
      <c r="D64" s="296">
        <v>0.0143</v>
      </c>
      <c r="E64" s="296">
        <v>12</v>
      </c>
    </row>
    <row r="65" spans="1:5" ht="15">
      <c r="A65" s="229"/>
      <c r="B65" s="392" t="s">
        <v>145</v>
      </c>
      <c r="C65" s="296"/>
      <c r="D65" s="296">
        <v>0.049</v>
      </c>
      <c r="E65" s="296">
        <v>38</v>
      </c>
    </row>
    <row r="66" spans="1:5" ht="15">
      <c r="A66" s="229"/>
      <c r="B66" s="392" t="s">
        <v>16</v>
      </c>
      <c r="C66" s="296"/>
      <c r="D66" s="296">
        <v>0.006</v>
      </c>
      <c r="E66" s="296">
        <v>6</v>
      </c>
    </row>
    <row r="67" spans="1:5" ht="15">
      <c r="A67" s="229"/>
      <c r="B67" s="392" t="s">
        <v>146</v>
      </c>
      <c r="C67" s="294">
        <v>45</v>
      </c>
      <c r="D67" s="296"/>
      <c r="E67" s="296"/>
    </row>
    <row r="68" spans="1:5" ht="15">
      <c r="A68" s="229"/>
      <c r="B68" s="392" t="s">
        <v>16</v>
      </c>
      <c r="C68" s="296"/>
      <c r="D68" s="296">
        <v>0.0027</v>
      </c>
      <c r="E68" s="296">
        <v>2.7</v>
      </c>
    </row>
    <row r="69" spans="1:5" ht="15">
      <c r="A69" s="229"/>
      <c r="B69" s="392" t="s">
        <v>44</v>
      </c>
      <c r="C69" s="296"/>
      <c r="D69" s="296">
        <v>0.002</v>
      </c>
      <c r="E69" s="296">
        <v>2</v>
      </c>
    </row>
    <row r="70" spans="1:5" ht="15">
      <c r="A70" s="229"/>
      <c r="B70" s="392" t="s">
        <v>28</v>
      </c>
      <c r="C70" s="296"/>
      <c r="D70" s="296">
        <v>0.0034</v>
      </c>
      <c r="E70" s="296">
        <v>2.7</v>
      </c>
    </row>
    <row r="71" spans="1:5" ht="15">
      <c r="A71" s="229"/>
      <c r="B71" s="392" t="s">
        <v>94</v>
      </c>
      <c r="C71" s="296"/>
      <c r="D71" s="296">
        <v>0.001</v>
      </c>
      <c r="E71" s="296">
        <v>0.9</v>
      </c>
    </row>
    <row r="72" spans="1:5" ht="15">
      <c r="A72" s="229"/>
      <c r="B72" s="392" t="s">
        <v>57</v>
      </c>
      <c r="C72" s="296"/>
      <c r="D72" s="296">
        <v>0.0045</v>
      </c>
      <c r="E72" s="296">
        <v>4.5</v>
      </c>
    </row>
    <row r="73" spans="1:5" ht="15">
      <c r="A73" s="229"/>
      <c r="B73" s="392" t="s">
        <v>29</v>
      </c>
      <c r="C73" s="296"/>
      <c r="D73" s="296">
        <v>0.00045</v>
      </c>
      <c r="E73" s="296"/>
    </row>
    <row r="74" spans="1:5" ht="15">
      <c r="A74" s="229"/>
      <c r="B74" s="392" t="s">
        <v>42</v>
      </c>
      <c r="C74" s="296"/>
      <c r="D74" s="296">
        <v>0.0004</v>
      </c>
      <c r="E74" s="296">
        <v>0.4</v>
      </c>
    </row>
    <row r="75" spans="1:5" ht="15">
      <c r="A75" s="229"/>
      <c r="B75" s="155"/>
      <c r="C75" s="290"/>
      <c r="D75" s="306"/>
      <c r="E75" s="306"/>
    </row>
    <row r="76" spans="1:5" ht="15">
      <c r="A76" s="229" t="s">
        <v>277</v>
      </c>
      <c r="B76" s="353" t="s">
        <v>342</v>
      </c>
      <c r="C76" s="294" t="s">
        <v>126</v>
      </c>
      <c r="D76" s="306"/>
      <c r="E76" s="306"/>
    </row>
    <row r="77" spans="1:5" ht="15">
      <c r="A77" s="229"/>
      <c r="B77" s="243" t="s">
        <v>40</v>
      </c>
      <c r="C77" s="290"/>
      <c r="D77" s="306">
        <v>0.0452</v>
      </c>
      <c r="E77" s="306">
        <v>40</v>
      </c>
    </row>
    <row r="78" spans="1:5" s="284" customFormat="1" ht="15">
      <c r="A78" s="290"/>
      <c r="B78" s="243" t="s">
        <v>36</v>
      </c>
      <c r="C78" s="290"/>
      <c r="D78" s="306">
        <v>0.007</v>
      </c>
      <c r="E78" s="306">
        <v>7</v>
      </c>
    </row>
    <row r="79" spans="1:5" s="284" customFormat="1" ht="15">
      <c r="A79" s="290"/>
      <c r="B79" s="243" t="s">
        <v>34</v>
      </c>
      <c r="C79" s="290"/>
      <c r="D79" s="306">
        <v>0.0002</v>
      </c>
      <c r="E79" s="306">
        <v>0.2</v>
      </c>
    </row>
    <row r="80" spans="1:5" ht="15">
      <c r="A80" s="229"/>
      <c r="B80" s="155"/>
      <c r="C80" s="290"/>
      <c r="D80" s="306"/>
      <c r="E80" s="306"/>
    </row>
    <row r="81" spans="1:5" ht="15">
      <c r="A81" s="311"/>
      <c r="B81" s="254" t="s">
        <v>349</v>
      </c>
      <c r="C81" s="294" t="s">
        <v>133</v>
      </c>
      <c r="D81" s="296">
        <v>0.02</v>
      </c>
      <c r="E81" s="296">
        <v>20</v>
      </c>
    </row>
    <row r="82" spans="4:5" ht="15">
      <c r="D82" s="329"/>
      <c r="E82" s="329"/>
    </row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Пользователь</cp:lastModifiedBy>
  <cp:lastPrinted>2023-08-16T07:01:28Z</cp:lastPrinted>
  <dcterms:created xsi:type="dcterms:W3CDTF">2012-03-01T17:01:27Z</dcterms:created>
  <dcterms:modified xsi:type="dcterms:W3CDTF">2023-08-16T07:01:44Z</dcterms:modified>
  <cp:category/>
  <cp:version/>
  <cp:contentType/>
  <cp:contentStatus/>
</cp:coreProperties>
</file>